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OC710x设计程式" sheetId="1" r:id="rId1"/>
  </sheets>
  <definedNames>
    <definedName name="_xlnm._FilterDatabase" localSheetId="0" hidden="1">OC710x设计程式!$B$8:$F$16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9" authorId="0">
      <text>
        <r>
          <rPr>
            <sz val="9"/>
            <rFont val="宋体"/>
            <charset val="134"/>
          </rPr>
          <t>最大40V</t>
        </r>
      </text>
    </comment>
  </commentList>
</comments>
</file>

<file path=xl/sharedStrings.xml><?xml version="1.0" encoding="utf-8"?>
<sst xmlns="http://schemas.openxmlformats.org/spreadsheetml/2006/main" count="84" uniqueCount="77">
  <si>
    <t>OC710X系统设计程序      V2.0</t>
  </si>
  <si>
    <r>
      <rPr>
        <sz val="14"/>
        <rFont val="Arial Unicode MS"/>
        <charset val="134"/>
      </rPr>
      <t>使用说明：本软件用于OC710X系统设计。软件中</t>
    </r>
    <r>
      <rPr>
        <sz val="14"/>
        <color rgb="FFFF9900"/>
        <rFont val="Arial Unicode MS"/>
        <charset val="134"/>
      </rPr>
      <t>橙色字体</t>
    </r>
    <r>
      <rPr>
        <sz val="14"/>
        <color rgb="FF000000"/>
        <rFont val="Arial Unicode MS"/>
        <charset val="134"/>
      </rPr>
      <t>是跟据实际电气参数要求输入，</t>
    </r>
  </si>
  <si>
    <r>
      <rPr>
        <sz val="14"/>
        <rFont val="Arial Unicode MS"/>
        <charset val="134"/>
      </rPr>
      <t>系统将自动算出相关的元件参数(</t>
    </r>
    <r>
      <rPr>
        <sz val="14"/>
        <color indexed="12"/>
        <rFont val="Arial Unicode MS"/>
        <charset val="134"/>
      </rPr>
      <t xml:space="preserve"> </t>
    </r>
    <r>
      <rPr>
        <sz val="14"/>
        <color indexed="44"/>
        <rFont val="Arial Unicode MS"/>
        <charset val="134"/>
      </rPr>
      <t>蓝色字体</t>
    </r>
    <r>
      <rPr>
        <sz val="14"/>
        <color indexed="8"/>
        <rFont val="Arial Unicode MS"/>
        <charset val="134"/>
      </rPr>
      <t>）</t>
    </r>
    <r>
      <rPr>
        <sz val="14"/>
        <rFont val="Arial Unicode MS"/>
        <charset val="134"/>
      </rPr>
      <t>。</t>
    </r>
  </si>
  <si>
    <t>AO3400</t>
  </si>
  <si>
    <t>VS6640</t>
  </si>
  <si>
    <t>OC7130</t>
  </si>
  <si>
    <t>DTC3058</t>
  </si>
  <si>
    <t>NCE6003M</t>
  </si>
  <si>
    <t>OC7140</t>
  </si>
  <si>
    <t>方案基本参数计算</t>
  </si>
  <si>
    <t>VS4610AZ</t>
  </si>
  <si>
    <t>NCE6005R</t>
  </si>
  <si>
    <t>OC7131</t>
  </si>
  <si>
    <t>NCE3010S</t>
  </si>
  <si>
    <t>NCE6012AS</t>
  </si>
  <si>
    <t>OC7141</t>
  </si>
  <si>
    <t>输入最低电压min(V)</t>
  </si>
  <si>
    <t>输入最高电压max(V)</t>
  </si>
  <si>
    <t>输出电压Vo(V)</t>
  </si>
  <si>
    <t>输出电流   Io(A)</t>
  </si>
  <si>
    <t>计算压差带来的最大损耗</t>
  </si>
  <si>
    <t>NCE3020K</t>
  </si>
  <si>
    <t>NCE6020AK</t>
  </si>
  <si>
    <t>OC7102</t>
  </si>
  <si>
    <t>DFN5*6</t>
  </si>
  <si>
    <t>NCE3050</t>
  </si>
  <si>
    <t>NCE6080A</t>
  </si>
  <si>
    <t>方案自动预选型IC</t>
  </si>
  <si>
    <t>OC7100</t>
  </si>
  <si>
    <t>ESOP8</t>
  </si>
  <si>
    <t>实际选择芯片型号</t>
  </si>
  <si>
    <t>请根据自动预选型中的IC挑选</t>
  </si>
  <si>
    <t>芯片封装选择</t>
  </si>
  <si>
    <t>IC封装</t>
  </si>
  <si>
    <t>封装功耗(W)</t>
  </si>
  <si>
    <t>CS电阻值(Ω)</t>
  </si>
  <si>
    <t>CS电阻功耗(mW)</t>
  </si>
  <si>
    <r>
      <t>PWM调光频率 F</t>
    </r>
    <r>
      <rPr>
        <b/>
        <vertAlign val="subscript"/>
        <sz val="12"/>
        <rFont val="微软雅黑"/>
        <charset val="134"/>
      </rPr>
      <t>DIM</t>
    </r>
    <r>
      <rPr>
        <b/>
        <sz val="12"/>
        <rFont val="微软雅黑"/>
        <charset val="134"/>
      </rPr>
      <t>(K)≤</t>
    </r>
  </si>
  <si>
    <t>DIM模拟调光电压有效范围</t>
  </si>
  <si>
    <t>0.1V-1.0V</t>
  </si>
  <si>
    <t>方案可靠性预估</t>
  </si>
  <si>
    <t>主要针对损耗来验证</t>
  </si>
  <si>
    <t>选择芯片可承受功耗</t>
  </si>
  <si>
    <t>实际应用参数的损耗</t>
  </si>
  <si>
    <t>可靠性判定</t>
  </si>
  <si>
    <t>版本更新记录</t>
  </si>
  <si>
    <t>更新日期</t>
  </si>
  <si>
    <t>更新内容</t>
  </si>
  <si>
    <t>V1.0</t>
  </si>
  <si>
    <t>初版发布，相关重要参数计算，自动生成BOM。</t>
  </si>
  <si>
    <t>V2.0</t>
  </si>
  <si>
    <t>增加OC7102</t>
  </si>
  <si>
    <t xml:space="preserve">            OC710X对应的，系统自动生成对应DEMO-BOM清单</t>
  </si>
  <si>
    <t>序号</t>
  </si>
  <si>
    <t>位号</t>
  </si>
  <si>
    <t>元件值</t>
  </si>
  <si>
    <t>单位</t>
  </si>
  <si>
    <t>耐压/封装</t>
  </si>
  <si>
    <t>电解电容C1＞</t>
  </si>
  <si>
    <t>μF</t>
  </si>
  <si>
    <t>VC1&gt;Vin/0805</t>
  </si>
  <si>
    <t>电容C2＞</t>
  </si>
  <si>
    <t>VC2&gt;Vin/0805</t>
  </si>
  <si>
    <t>C4=</t>
  </si>
  <si>
    <t>16V/0805</t>
  </si>
  <si>
    <t>R2=R3=</t>
  </si>
  <si>
    <t>Ω</t>
  </si>
  <si>
    <t>1%精度/1206</t>
  </si>
  <si>
    <t>R4</t>
  </si>
  <si>
    <t>1K/不调光时悬空</t>
  </si>
  <si>
    <t>KΩ</t>
  </si>
  <si>
    <t>5%精度/0805</t>
  </si>
  <si>
    <t>R5</t>
  </si>
  <si>
    <t>10K/不调光时悬空</t>
  </si>
  <si>
    <t>U1</t>
  </si>
  <si>
    <t>Pcs</t>
  </si>
  <si>
    <t>其他NC，不焊接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</si>
</sst>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_ "/>
    <numFmt numFmtId="178" formatCode="0.00_ "/>
    <numFmt numFmtId="179" formatCode="0_ "/>
  </numFmts>
  <fonts count="4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22"/>
      <name val="宋体"/>
      <charset val="134"/>
    </font>
    <font>
      <b/>
      <sz val="26"/>
      <name val="Arial Unicode MS"/>
      <charset val="134"/>
    </font>
    <font>
      <sz val="14"/>
      <name val="Arial Unicode MS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微软雅黑"/>
      <charset val="134"/>
    </font>
    <font>
      <b/>
      <sz val="12"/>
      <name val="微软雅黑"/>
      <charset val="134"/>
    </font>
    <font>
      <sz val="14"/>
      <name val="微软雅黑"/>
      <charset val="134"/>
    </font>
    <font>
      <sz val="12"/>
      <color indexed="22"/>
      <name val="Arial Unicode MS"/>
      <charset val="134"/>
    </font>
    <font>
      <sz val="12"/>
      <name val="微软雅黑"/>
      <charset val="134"/>
    </font>
    <font>
      <b/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indexed="8"/>
      <name val="微软雅黑"/>
      <charset val="134"/>
    </font>
    <font>
      <sz val="14"/>
      <color indexed="8"/>
      <name val="微软雅黑"/>
      <charset val="134"/>
    </font>
    <font>
      <sz val="12"/>
      <color indexed="8"/>
      <name val="Arial Unicode MS"/>
      <charset val="134"/>
    </font>
    <font>
      <b/>
      <sz val="12"/>
      <color indexed="22"/>
      <name val="Arial Unicode MS"/>
      <charset val="134"/>
    </font>
    <font>
      <sz val="10"/>
      <color indexed="22"/>
      <name val="Arial Unicode MS"/>
      <charset val="134"/>
    </font>
    <font>
      <sz val="14"/>
      <color indexed="22"/>
      <name val="Arial Unicode MS"/>
      <charset val="134"/>
    </font>
    <font>
      <b/>
      <sz val="11"/>
      <color rgb="FF0000FF"/>
      <name val="微软雅黑"/>
      <charset val="134"/>
    </font>
    <font>
      <sz val="11"/>
      <color rgb="FF00B0F0"/>
      <name val="微软雅黑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FF9900"/>
      <name val="Arial Unicode MS"/>
      <charset val="134"/>
    </font>
    <font>
      <sz val="14"/>
      <color rgb="FF000000"/>
      <name val="Arial Unicode MS"/>
      <charset val="134"/>
    </font>
    <font>
      <sz val="14"/>
      <color indexed="12"/>
      <name val="Arial Unicode MS"/>
      <charset val="134"/>
    </font>
    <font>
      <sz val="14"/>
      <color indexed="44"/>
      <name val="Arial Unicode MS"/>
      <charset val="134"/>
    </font>
    <font>
      <sz val="14"/>
      <color indexed="8"/>
      <name val="Arial Unicode MS"/>
      <charset val="134"/>
    </font>
    <font>
      <b/>
      <vertAlign val="subscript"/>
      <sz val="12"/>
      <name val="微软雅黑"/>
      <charset val="134"/>
    </font>
    <font>
      <sz val="9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3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3" borderId="35" applyNumberFormat="0" applyFon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4" fillId="0" borderId="3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5" fillId="17" borderId="38" applyNumberFormat="0" applyAlignment="0" applyProtection="0">
      <alignment vertical="center"/>
    </xf>
    <xf numFmtId="0" fontId="36" fillId="17" borderId="34" applyNumberFormat="0" applyAlignment="0" applyProtection="0">
      <alignment vertical="center"/>
    </xf>
    <xf numFmtId="0" fontId="37" fillId="18" borderId="39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8" fillId="0" borderId="40" applyNumberFormat="0" applyFill="0" applyAlignment="0" applyProtection="0">
      <alignment vertical="center"/>
    </xf>
    <xf numFmtId="0" fontId="39" fillId="0" borderId="41" applyNumberFormat="0" applyFill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hidden="1"/>
    </xf>
    <xf numFmtId="0" fontId="5" fillId="4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/>
      <protection hidden="1"/>
    </xf>
    <xf numFmtId="0" fontId="7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3" borderId="0" xfId="0" applyFont="1" applyFill="1" applyBorder="1" applyAlignment="1" applyProtection="1">
      <alignment horizontal="left"/>
      <protection hidden="1"/>
    </xf>
    <xf numFmtId="177" fontId="11" fillId="5" borderId="4" xfId="0" applyNumberFormat="1" applyFont="1" applyFill="1" applyBorder="1" applyAlignment="1">
      <alignment horizontal="center" vertical="center"/>
    </xf>
    <xf numFmtId="177" fontId="11" fillId="5" borderId="5" xfId="0" applyNumberFormat="1" applyFont="1" applyFill="1" applyBorder="1" applyAlignment="1">
      <alignment horizontal="center" vertical="center"/>
    </xf>
    <xf numFmtId="178" fontId="11" fillId="5" borderId="5" xfId="0" applyNumberFormat="1" applyFont="1" applyFill="1" applyBorder="1" applyAlignment="1">
      <alignment horizontal="center" vertical="center"/>
    </xf>
    <xf numFmtId="178" fontId="11" fillId="6" borderId="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>
      <alignment vertical="center"/>
    </xf>
    <xf numFmtId="177" fontId="11" fillId="6" borderId="8" xfId="0" applyNumberFormat="1" applyFont="1" applyFill="1" applyBorder="1" applyAlignment="1">
      <alignment horizontal="center" vertical="center"/>
    </xf>
    <xf numFmtId="177" fontId="11" fillId="6" borderId="9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/>
      <protection hidden="1"/>
    </xf>
    <xf numFmtId="0" fontId="8" fillId="0" borderId="10" xfId="0" applyFont="1" applyFill="1" applyBorder="1" applyAlignment="1">
      <alignment vertical="center"/>
    </xf>
    <xf numFmtId="0" fontId="12" fillId="5" borderId="11" xfId="0" applyFont="1" applyFill="1" applyBorder="1" applyAlignment="1">
      <alignment horizontal="center" vertical="center"/>
    </xf>
    <xf numFmtId="177" fontId="13" fillId="5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178" fontId="11" fillId="6" borderId="14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left"/>
      <protection hidden="1"/>
    </xf>
    <xf numFmtId="0" fontId="11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177" fontId="11" fillId="6" borderId="14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179" fontId="11" fillId="6" borderId="2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4" fillId="0" borderId="2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>
      <alignment horizontal="center" vertical="center"/>
    </xf>
    <xf numFmtId="0" fontId="15" fillId="0" borderId="25" xfId="0" applyFont="1" applyFill="1" applyBorder="1" applyAlignment="1" applyProtection="1">
      <alignment horizontal="left"/>
      <protection hidden="1"/>
    </xf>
    <xf numFmtId="0" fontId="15" fillId="0" borderId="26" xfId="0" applyFont="1" applyFill="1" applyBorder="1" applyAlignment="1" applyProtection="1">
      <alignment horizontal="center"/>
      <protection hidden="1"/>
    </xf>
    <xf numFmtId="0" fontId="15" fillId="0" borderId="27" xfId="0" applyFont="1" applyFill="1" applyBorder="1" applyAlignment="1" applyProtection="1">
      <alignment horizontal="center"/>
      <protection hidden="1"/>
    </xf>
    <xf numFmtId="0" fontId="15" fillId="0" borderId="14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14" fontId="15" fillId="0" borderId="25" xfId="0" applyNumberFormat="1" applyFont="1" applyFill="1" applyBorder="1" applyAlignment="1" applyProtection="1">
      <alignment horizontal="left"/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177" fontId="17" fillId="2" borderId="0" xfId="0" applyNumberFormat="1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Alignment="1" applyProtection="1">
      <alignment horizontal="left"/>
      <protection hidden="1"/>
    </xf>
    <xf numFmtId="0" fontId="19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178" fontId="17" fillId="2" borderId="0" xfId="0" applyNumberFormat="1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20" fillId="7" borderId="28" xfId="0" applyFont="1" applyFill="1" applyBorder="1" applyAlignment="1">
      <alignment horizontal="center" vertical="center"/>
    </xf>
    <xf numFmtId="0" fontId="20" fillId="7" borderId="29" xfId="0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177" fontId="21" fillId="0" borderId="25" xfId="0" applyNumberFormat="1" applyFont="1" applyFill="1" applyBorder="1" applyAlignment="1">
      <alignment horizontal="center" vertical="center"/>
    </xf>
    <xf numFmtId="179" fontId="21" fillId="0" borderId="15" xfId="0" applyNumberFormat="1" applyFont="1" applyFill="1" applyBorder="1" applyAlignment="1">
      <alignment horizontal="center" vertical="center"/>
    </xf>
    <xf numFmtId="176" fontId="21" fillId="0" borderId="25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176" fontId="21" fillId="0" borderId="33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177" fontId="21" fillId="0" borderId="24" xfId="0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34159028982"/>
          <c:y val="0.0225190839694656"/>
          <c:w val="0.671216249690364"/>
          <c:h val="0.81961832061068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val="9EE256"/>
                </a:gs>
                <a:gs pos="100000">
                  <a:srgbClr val="52762D"/>
                </a:gs>
              </a:gsLst>
              <a:path path="circle"/>
            </a:gradFill>
            <a:ln w="9525" cap="flat" cmpd="sng" algn="ctr">
              <a:solidFill>
                <a:srgbClr val="FFC000">
                  <a:alpha val="50000"/>
                </a:srgbClr>
              </a:solidFill>
              <a:round/>
            </a:ln>
            <a:effectLst>
              <a:glow>
                <a:schemeClr val="accent2"/>
              </a:glow>
            </a:effectLst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007BD3"/>
                  </a:gs>
                  <a:gs pos="100000">
                    <a:srgbClr val="034373"/>
                  </a:gs>
                </a:gsLst>
                <a:path path="circle"/>
              </a:gradFill>
              <a:ln w="9525" cap="flat" cmpd="sng" algn="ctr">
                <a:solidFill>
                  <a:srgbClr val="FFC000">
                    <a:alpha val="50000"/>
                  </a:srgbClr>
                </a:solidFill>
                <a:round/>
              </a:ln>
              <a:effectLst>
                <a:glow>
                  <a:schemeClr val="accent2"/>
                </a:glo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OC710x设计程式!$B$20:$D$20</c:f>
              <c:strCache>
                <c:ptCount val="3"/>
                <c:pt idx="0">
                  <c:v>选择芯片可承受功耗</c:v>
                </c:pt>
                <c:pt idx="2">
                  <c:v>实际应用参数的损耗</c:v>
                </c:pt>
              </c:strCache>
            </c:strRef>
          </c:cat>
          <c:val>
            <c:numRef>
              <c:f>OC710x设计程式!$B$21:$D$21</c:f>
              <c:numCache>
                <c:formatCode>General</c:formatCode>
                <c:ptCount val="3"/>
                <c:pt idx="0">
                  <c:v>1.5</c:v>
                </c:pt>
                <c:pt idx="2">
                  <c:v>1.2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3196928"/>
        <c:axId val="103860096"/>
      </c:barChart>
      <c:catAx>
        <c:axId val="83196928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03860096"/>
        <c:crosses val="autoZero"/>
        <c:auto val="1"/>
        <c:lblAlgn val="ctr"/>
        <c:lblOffset val="100"/>
        <c:tickMarkSkip val="5"/>
        <c:noMultiLvlLbl val="0"/>
      </c:catAx>
      <c:valAx>
        <c:axId val="103860096"/>
        <c:scaling>
          <c:orientation val="minMax"/>
          <c:max val="2"/>
          <c:min val="0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83196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286385</xdr:colOff>
      <xdr:row>2</xdr:row>
      <xdr:rowOff>0</xdr:rowOff>
    </xdr:to>
    <xdr:pic>
      <xdr:nvPicPr>
        <xdr:cNvPr id="2" name="图片 4" descr="OCX定稿白色线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28575" y="0"/>
          <a:ext cx="83947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66040</xdr:colOff>
      <xdr:row>21</xdr:row>
      <xdr:rowOff>12700</xdr:rowOff>
    </xdr:from>
    <xdr:to>
      <xdr:col>3</xdr:col>
      <xdr:colOff>2028190</xdr:colOff>
      <xdr:row>27</xdr:row>
      <xdr:rowOff>181610</xdr:rowOff>
    </xdr:to>
    <xdr:graphicFrame>
      <xdr:nvGraphicFramePr>
        <xdr:cNvPr id="3" name="图表 2"/>
        <xdr:cNvGraphicFramePr/>
      </xdr:nvGraphicFramePr>
      <xdr:xfrm>
        <a:off x="647700" y="5393055"/>
        <a:ext cx="5120640" cy="17043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532765</xdr:colOff>
      <xdr:row>32</xdr:row>
      <xdr:rowOff>36195</xdr:rowOff>
    </xdr:from>
    <xdr:to>
      <xdr:col>3</xdr:col>
      <xdr:colOff>676910</xdr:colOff>
      <xdr:row>45</xdr:row>
      <xdr:rowOff>157480</xdr:rowOff>
    </xdr:to>
    <xdr:pic>
      <xdr:nvPicPr>
        <xdr:cNvPr id="7" name="图片 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765" y="8206740"/>
          <a:ext cx="3884295" cy="2969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156210</xdr:colOff>
      <xdr:row>45</xdr:row>
      <xdr:rowOff>115570</xdr:rowOff>
    </xdr:from>
    <xdr:to>
      <xdr:col>3</xdr:col>
      <xdr:colOff>450850</xdr:colOff>
      <xdr:row>56</xdr:row>
      <xdr:rowOff>79375</xdr:rowOff>
    </xdr:to>
    <xdr:pic>
      <xdr:nvPicPr>
        <xdr:cNvPr id="4" name="图片 3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7870" y="11134090"/>
          <a:ext cx="3453130" cy="2430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853440</xdr:colOff>
      <xdr:row>46</xdr:row>
      <xdr:rowOff>154940</xdr:rowOff>
    </xdr:from>
    <xdr:to>
      <xdr:col>5</xdr:col>
      <xdr:colOff>415925</xdr:colOff>
      <xdr:row>57</xdr:row>
      <xdr:rowOff>156845</xdr:rowOff>
    </xdr:to>
    <xdr:pic>
      <xdr:nvPicPr>
        <xdr:cNvPr id="5" name="图片 4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93590" y="11354435"/>
          <a:ext cx="3508375" cy="2516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851535</xdr:colOff>
      <xdr:row>33</xdr:row>
      <xdr:rowOff>132715</xdr:rowOff>
    </xdr:from>
    <xdr:to>
      <xdr:col>5</xdr:col>
      <xdr:colOff>328930</xdr:colOff>
      <xdr:row>45</xdr:row>
      <xdr:rowOff>149860</xdr:rowOff>
    </xdr:to>
    <xdr:pic>
      <xdr:nvPicPr>
        <xdr:cNvPr id="6" name="图片 5" descr="图片1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91685" y="8560435"/>
          <a:ext cx="3423285" cy="2607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82"/>
  <sheetViews>
    <sheetView tabSelected="1" zoomScale="130" zoomScaleNormal="130" workbookViewId="0">
      <selection activeCell="F8" sqref="F8"/>
    </sheetView>
  </sheetViews>
  <sheetFormatPr defaultColWidth="9" defaultRowHeight="14.25"/>
  <cols>
    <col min="1" max="1" width="7.63333333333333" style="4" customWidth="1"/>
    <col min="2" max="2" width="20.6333333333333" style="4" customWidth="1"/>
    <col min="3" max="3" width="20.8166666666667" style="4" customWidth="1"/>
    <col min="4" max="4" width="32.6916666666667" style="4" customWidth="1"/>
    <col min="5" max="5" width="19.0916666666667" style="4" customWidth="1"/>
    <col min="6" max="6" width="22.7833333333333" style="4" customWidth="1"/>
    <col min="7" max="7" width="7.78333333333333" style="4" customWidth="1"/>
    <col min="8" max="39" width="9" style="3" customWidth="1"/>
    <col min="40" max="251" width="9" style="4" customWidth="1"/>
    <col min="252" max="16384" width="9" style="4"/>
  </cols>
  <sheetData>
    <row r="1" ht="21" customHeight="1" spans="1:7">
      <c r="A1" s="5" t="s">
        <v>0</v>
      </c>
      <c r="B1" s="5"/>
      <c r="C1" s="5"/>
      <c r="D1" s="5"/>
      <c r="E1" s="5"/>
      <c r="F1" s="5"/>
      <c r="G1" s="5"/>
    </row>
    <row r="2" ht="24" customHeight="1" spans="1:7">
      <c r="A2" s="5"/>
      <c r="B2" s="5"/>
      <c r="C2" s="5"/>
      <c r="D2" s="5"/>
      <c r="E2" s="5"/>
      <c r="F2" s="5"/>
      <c r="G2" s="5"/>
    </row>
    <row r="3" ht="20.15" customHeight="1" spans="1:7">
      <c r="A3" s="6" t="s">
        <v>1</v>
      </c>
      <c r="B3" s="6"/>
      <c r="C3" s="6"/>
      <c r="D3" s="6"/>
      <c r="E3" s="6"/>
      <c r="F3" s="6"/>
      <c r="G3" s="6"/>
    </row>
    <row r="4" ht="20.15" customHeight="1" spans="1:16">
      <c r="A4" s="6" t="s">
        <v>2</v>
      </c>
      <c r="B4" s="6"/>
      <c r="C4" s="6"/>
      <c r="D4" s="6"/>
      <c r="E4" s="6"/>
      <c r="F4" s="6"/>
      <c r="G4" s="6"/>
      <c r="H4" s="3"/>
      <c r="I4" s="3"/>
      <c r="J4" s="3"/>
      <c r="K4" s="3">
        <f t="shared" ref="K4:K10" si="0">IF($C$9&lt;=30,1,2)</f>
        <v>1</v>
      </c>
      <c r="L4" s="3" t="str">
        <f>IF(K4=1,M4,N4)</f>
        <v>AO3400</v>
      </c>
      <c r="M4" s="3" t="s">
        <v>3</v>
      </c>
      <c r="N4" s="3" t="s">
        <v>4</v>
      </c>
      <c r="O4" s="3" t="s">
        <v>5</v>
      </c>
      <c r="P4" s="3">
        <v>0.05</v>
      </c>
    </row>
    <row r="5" ht="15" customHeight="1" spans="1:16">
      <c r="A5" s="7"/>
      <c r="B5" s="7"/>
      <c r="C5" s="7"/>
      <c r="D5" s="7"/>
      <c r="E5" s="7"/>
      <c r="F5" s="7"/>
      <c r="G5" s="7"/>
      <c r="H5" s="3"/>
      <c r="I5" s="3"/>
      <c r="J5" s="3"/>
      <c r="K5" s="3">
        <f t="shared" si="0"/>
        <v>1</v>
      </c>
      <c r="L5" s="3" t="str">
        <f t="shared" ref="L5:L10" si="1">IF(K5=1,M5,N5)</f>
        <v>DTC3058</v>
      </c>
      <c r="M5" s="3" t="s">
        <v>6</v>
      </c>
      <c r="N5" s="3" t="s">
        <v>7</v>
      </c>
      <c r="O5" s="3" t="s">
        <v>8</v>
      </c>
      <c r="P5" s="3">
        <v>0.1</v>
      </c>
    </row>
    <row r="6" ht="26.25" customHeight="1" spans="1:16">
      <c r="A6" s="8" t="s">
        <v>9</v>
      </c>
      <c r="B6" s="9"/>
      <c r="C6" s="9"/>
      <c r="D6" s="9"/>
      <c r="E6" s="9"/>
      <c r="F6" s="9"/>
      <c r="G6" s="9"/>
      <c r="H6" s="3"/>
      <c r="I6" s="3"/>
      <c r="J6" s="3"/>
      <c r="K6" s="3">
        <f t="shared" si="0"/>
        <v>1</v>
      </c>
      <c r="L6" s="3" t="str">
        <f t="shared" si="1"/>
        <v>VS4610AZ</v>
      </c>
      <c r="M6" s="3" t="s">
        <v>10</v>
      </c>
      <c r="N6" s="3" t="s">
        <v>11</v>
      </c>
      <c r="O6" s="3" t="s">
        <v>12</v>
      </c>
      <c r="P6" s="3">
        <v>0.05</v>
      </c>
    </row>
    <row r="7" ht="15" customHeight="1" spans="1:16">
      <c r="A7" s="9"/>
      <c r="B7" s="9"/>
      <c r="C7" s="9"/>
      <c r="D7" s="9"/>
      <c r="E7" s="10"/>
      <c r="F7" s="10"/>
      <c r="G7" s="10"/>
      <c r="H7" s="3"/>
      <c r="I7" s="3"/>
      <c r="J7" s="3"/>
      <c r="K7" s="3">
        <f t="shared" si="0"/>
        <v>1</v>
      </c>
      <c r="L7" s="3" t="str">
        <f t="shared" si="1"/>
        <v>NCE3010S</v>
      </c>
      <c r="M7" s="3" t="s">
        <v>13</v>
      </c>
      <c r="N7" s="3" t="s">
        <v>14</v>
      </c>
      <c r="O7" s="3" t="s">
        <v>15</v>
      </c>
      <c r="P7" s="3">
        <v>0.1</v>
      </c>
    </row>
    <row r="8" ht="20.15" customHeight="1" spans="2:251">
      <c r="B8" s="11" t="s">
        <v>16</v>
      </c>
      <c r="C8" s="11" t="s">
        <v>17</v>
      </c>
      <c r="D8" s="12" t="s">
        <v>18</v>
      </c>
      <c r="E8" s="13" t="s">
        <v>19</v>
      </c>
      <c r="F8" s="14" t="s">
        <v>20</v>
      </c>
      <c r="G8" s="15"/>
      <c r="H8" s="16"/>
      <c r="I8" s="16"/>
      <c r="J8" s="16"/>
      <c r="K8" s="16">
        <f t="shared" si="0"/>
        <v>1</v>
      </c>
      <c r="L8" s="16" t="str">
        <f t="shared" si="1"/>
        <v>NCE3020K</v>
      </c>
      <c r="M8" s="16" t="s">
        <v>21</v>
      </c>
      <c r="N8" s="16" t="s">
        <v>22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</row>
    <row r="9" ht="20.15" customHeight="1" spans="2:251">
      <c r="B9" s="17">
        <v>12</v>
      </c>
      <c r="C9" s="18">
        <v>13</v>
      </c>
      <c r="D9" s="18">
        <v>11.5</v>
      </c>
      <c r="E9" s="19">
        <v>0.8</v>
      </c>
      <c r="F9" s="20">
        <f>(C9-D9)*E9</f>
        <v>1.2</v>
      </c>
      <c r="G9" s="21"/>
      <c r="H9" s="16" t="s">
        <v>23</v>
      </c>
      <c r="I9" s="16" t="s">
        <v>24</v>
      </c>
      <c r="J9" s="16">
        <v>1.5</v>
      </c>
      <c r="K9" s="16">
        <f t="shared" si="0"/>
        <v>1</v>
      </c>
      <c r="L9" s="16" t="str">
        <f t="shared" si="1"/>
        <v>NCE3050</v>
      </c>
      <c r="M9" s="16" t="s">
        <v>25</v>
      </c>
      <c r="N9" s="16" t="s">
        <v>26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</row>
    <row r="10" ht="20.15" customHeight="1" spans="2:14">
      <c r="B10" s="22" t="s">
        <v>27</v>
      </c>
      <c r="C10" s="23" t="str">
        <f>IF(F9&lt;=0.8,"OC7100","OC7102")</f>
        <v>OC7102</v>
      </c>
      <c r="D10" s="24"/>
      <c r="E10" s="25"/>
      <c r="F10" s="25"/>
      <c r="G10" s="25"/>
      <c r="H10" s="3" t="s">
        <v>28</v>
      </c>
      <c r="I10" s="3" t="s">
        <v>29</v>
      </c>
      <c r="J10" s="3">
        <v>0.8</v>
      </c>
      <c r="K10" s="3">
        <f t="shared" si="0"/>
        <v>1</v>
      </c>
      <c r="L10" s="3" t="str">
        <f t="shared" si="1"/>
        <v>OC7140</v>
      </c>
      <c r="M10" s="3" t="s">
        <v>8</v>
      </c>
      <c r="N10" s="3" t="s">
        <v>8</v>
      </c>
    </row>
    <row r="11" ht="20.15" customHeight="1" spans="2:7">
      <c r="B11" s="26" t="s">
        <v>30</v>
      </c>
      <c r="C11" s="27" t="s">
        <v>23</v>
      </c>
      <c r="D11" s="28" t="s">
        <v>31</v>
      </c>
      <c r="E11" s="25"/>
      <c r="F11" s="25"/>
      <c r="G11" s="25"/>
    </row>
    <row r="12" ht="20.15" customHeight="1" spans="2:7">
      <c r="B12" s="29" t="s">
        <v>32</v>
      </c>
      <c r="C12" s="30" t="str">
        <f>VLOOKUP($C$11,$H9:$I10,2,FALSE)</f>
        <v>DFN5*6</v>
      </c>
      <c r="D12" s="31" t="s">
        <v>33</v>
      </c>
      <c r="E12"/>
      <c r="F12" s="32"/>
      <c r="G12" s="32"/>
    </row>
    <row r="13" ht="20.15" customHeight="1" spans="2:9">
      <c r="B13" s="29" t="s">
        <v>34</v>
      </c>
      <c r="C13" s="30">
        <f>VLOOKUP($C$12,$I4:$J10,2,FALSE)</f>
        <v>1.5</v>
      </c>
      <c r="D13" s="33"/>
      <c r="E13" s="32"/>
      <c r="F13" s="32"/>
      <c r="G13" s="32"/>
      <c r="H13" s="3"/>
      <c r="I13" s="3" t="e">
        <f>VLOOKUP(F2:G2,IF({1,0},$A$2:$B$9,$C$2:$C$9),2,0)</f>
        <v>#VALUE!</v>
      </c>
    </row>
    <row r="14" ht="20.15" customHeight="1" spans="2:7">
      <c r="B14" s="34" t="s">
        <v>35</v>
      </c>
      <c r="C14" s="30">
        <f>IF(OR(C11="OC7100",C11="OC7101"),0.1/E9,0.1/E9)</f>
        <v>0.125</v>
      </c>
      <c r="D14" s="35"/>
      <c r="E14" s="32"/>
      <c r="F14" s="32"/>
      <c r="G14" s="32"/>
    </row>
    <row r="15" ht="20.15" customHeight="1" spans="2:7">
      <c r="B15" s="36" t="s">
        <v>36</v>
      </c>
      <c r="C15" s="37">
        <f>C14*E9*1000</f>
        <v>100</v>
      </c>
      <c r="D15" s="35"/>
      <c r="E15" s="32"/>
      <c r="G15" s="32"/>
    </row>
    <row r="16" ht="20.15" customHeight="1" spans="2:7">
      <c r="B16" s="38" t="s">
        <v>37</v>
      </c>
      <c r="C16" s="39"/>
      <c r="D16" s="40">
        <v>16</v>
      </c>
      <c r="E16" s="32"/>
      <c r="F16" s="32"/>
      <c r="G16" s="32"/>
    </row>
    <row r="17" ht="20.15" customHeight="1" spans="2:7">
      <c r="B17" s="38" t="s">
        <v>38</v>
      </c>
      <c r="C17" s="39"/>
      <c r="D17" s="40" t="s">
        <v>39</v>
      </c>
      <c r="E17" s="32"/>
      <c r="F17" s="32"/>
      <c r="G17" s="32"/>
    </row>
    <row r="18" ht="20.15" customHeight="1" spans="1:7">
      <c r="A18" s="8" t="s">
        <v>40</v>
      </c>
      <c r="E18" s="32"/>
      <c r="F18" s="32"/>
      <c r="G18" s="32"/>
    </row>
    <row r="19" ht="20.15" customHeight="1" spans="2:7">
      <c r="B19" s="4" t="s">
        <v>41</v>
      </c>
      <c r="E19" s="32"/>
      <c r="F19" s="32"/>
      <c r="G19" s="32"/>
    </row>
    <row r="20" ht="20.15" customHeight="1" spans="2:7">
      <c r="B20" s="41" t="s">
        <v>42</v>
      </c>
      <c r="C20" s="42"/>
      <c r="D20" s="42" t="s">
        <v>43</v>
      </c>
      <c r="E20" s="43" t="s">
        <v>44</v>
      </c>
      <c r="F20" s="44"/>
      <c r="G20" s="44"/>
    </row>
    <row r="21" ht="20.15" customHeight="1" spans="2:7">
      <c r="B21" s="45">
        <f>C13</f>
        <v>1.5</v>
      </c>
      <c r="C21" s="46"/>
      <c r="D21" s="46">
        <f>F9</f>
        <v>1.2</v>
      </c>
      <c r="E21" s="47" t="str">
        <f>IF(B21&lt;D21,"过热，不可靠","可靠")</f>
        <v>可靠</v>
      </c>
      <c r="F21" s="48"/>
      <c r="G21" s="48"/>
    </row>
    <row r="22" ht="20.15" customHeight="1" spans="2:7">
      <c r="B22" s="49"/>
      <c r="C22" s="49"/>
      <c r="E22" s="48"/>
      <c r="F22" s="48"/>
      <c r="G22" s="48"/>
    </row>
    <row r="23" ht="20.15" customHeight="1" spans="2:7">
      <c r="B23" s="49"/>
      <c r="C23" s="49"/>
      <c r="E23" s="48"/>
      <c r="F23" s="48"/>
      <c r="G23" s="48"/>
    </row>
    <row r="24" ht="20.15" customHeight="1" spans="2:7">
      <c r="B24" s="49"/>
      <c r="C24" s="49"/>
      <c r="E24" s="48"/>
      <c r="F24" s="48"/>
      <c r="G24" s="48"/>
    </row>
    <row r="25" ht="20.15" customHeight="1" spans="2:7">
      <c r="B25" s="49"/>
      <c r="C25" s="49"/>
      <c r="E25" s="48"/>
      <c r="F25" s="48"/>
      <c r="G25" s="48"/>
    </row>
    <row r="26" ht="20.15" customHeight="1" spans="5:7">
      <c r="E26" s="48"/>
      <c r="F26" s="48"/>
      <c r="G26" s="48"/>
    </row>
    <row r="27" ht="20.15" customHeight="1" spans="5:7">
      <c r="E27" s="48"/>
      <c r="F27" s="48"/>
      <c r="G27" s="48"/>
    </row>
    <row r="28" ht="20.15" customHeight="1" spans="5:7">
      <c r="E28" s="48"/>
      <c r="F28" s="48"/>
      <c r="G28" s="48"/>
    </row>
    <row r="29" ht="18" customHeight="1" spans="2:7">
      <c r="B29" s="50" t="s">
        <v>45</v>
      </c>
      <c r="C29" s="50" t="s">
        <v>46</v>
      </c>
      <c r="D29" s="51" t="s">
        <v>47</v>
      </c>
      <c r="E29" s="52"/>
      <c r="F29" s="52"/>
      <c r="G29" s="53"/>
    </row>
    <row r="30" ht="20.15" customHeight="1" spans="1:7">
      <c r="A30" s="54"/>
      <c r="B30" s="50" t="s">
        <v>48</v>
      </c>
      <c r="C30" s="55">
        <v>44510</v>
      </c>
      <c r="D30" s="50" t="s">
        <v>49</v>
      </c>
      <c r="E30" s="50"/>
      <c r="F30" s="50"/>
      <c r="G30" s="50"/>
    </row>
    <row r="31" s="1" customFormat="1" ht="20.25" spans="1:39">
      <c r="A31" s="56"/>
      <c r="B31" s="50" t="s">
        <v>50</v>
      </c>
      <c r="C31" s="55">
        <v>44956</v>
      </c>
      <c r="D31" s="50" t="s">
        <v>51</v>
      </c>
      <c r="E31" s="50"/>
      <c r="F31" s="50"/>
      <c r="G31" s="50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="1" customFormat="1" ht="20.25" spans="1:39">
      <c r="A32" s="56"/>
      <c r="B32" s="50"/>
      <c r="C32" s="55"/>
      <c r="D32" s="50"/>
      <c r="E32" s="50"/>
      <c r="F32" s="50"/>
      <c r="G32" s="5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="1" customFormat="1" ht="20.25" spans="1:39">
      <c r="A33" s="56"/>
      <c r="B33" s="56"/>
      <c r="C33" s="57"/>
      <c r="D33" s="58"/>
      <c r="E33" s="59"/>
      <c r="F33" s="59"/>
      <c r="G33" s="5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="1" customFormat="1" ht="20.25" spans="1:39">
      <c r="A34" s="56"/>
      <c r="B34" s="56"/>
      <c r="C34" s="57"/>
      <c r="D34" s="58"/>
      <c r="E34" s="59"/>
      <c r="F34" s="59"/>
      <c r="G34" s="5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="1" customFormat="1" ht="20.25" spans="1:39">
      <c r="A35" s="56"/>
      <c r="B35" s="56"/>
      <c r="C35" s="57"/>
      <c r="D35" s="58"/>
      <c r="E35" s="59"/>
      <c r="F35" s="59"/>
      <c r="G35" s="5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="1" customFormat="1" ht="20.25" spans="1:39">
      <c r="A36" s="56"/>
      <c r="B36" s="56"/>
      <c r="C36" s="56"/>
      <c r="D36" s="58"/>
      <c r="E36" s="59"/>
      <c r="F36" s="59"/>
      <c r="G36" s="5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="1" customFormat="1" ht="17.25" spans="1:39">
      <c r="A37" s="56"/>
      <c r="B37" s="56"/>
      <c r="C37" s="56"/>
      <c r="D37" s="56"/>
      <c r="E37" s="56"/>
      <c r="F37" s="56"/>
      <c r="G37" s="56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="1" customFormat="1" ht="17.25" spans="1:39">
      <c r="A38" s="56"/>
      <c r="B38" s="60"/>
      <c r="C38" s="61"/>
      <c r="D38" s="61"/>
      <c r="E38" s="56"/>
      <c r="F38" s="56"/>
      <c r="G38" s="56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="1" customFormat="1" ht="17.25" spans="1:39">
      <c r="A39" s="60"/>
      <c r="B39" s="60"/>
      <c r="C39" s="62"/>
      <c r="D39" s="63"/>
      <c r="E39" s="61"/>
      <c r="F39" s="61"/>
      <c r="G39" s="6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="1" customFormat="1" ht="17.25" spans="1:39">
      <c r="A40" s="60"/>
      <c r="B40" s="60"/>
      <c r="C40" s="62"/>
      <c r="D40" s="63"/>
      <c r="E40" s="56"/>
      <c r="F40" s="56"/>
      <c r="G40" s="6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="1" customFormat="1" ht="17.25" spans="1:39">
      <c r="A41" s="60"/>
      <c r="B41" s="60"/>
      <c r="C41" s="2"/>
      <c r="D41" s="2"/>
      <c r="E41" s="56"/>
      <c r="F41" s="56"/>
      <c r="G41" s="6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="1" customFormat="1" spans="1:39">
      <c r="A42" s="6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="2" customFormat="1" spans="40:251"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</row>
    <row r="44" s="2" customFormat="1" spans="40:251"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</row>
    <row r="45" s="2" customFormat="1"/>
    <row r="46" s="2" customFormat="1"/>
    <row r="47" s="2" customFormat="1" ht="18" spans="1:1">
      <c r="A47" s="65"/>
    </row>
    <row r="48" s="2" customFormat="1" ht="18" spans="1:1">
      <c r="A48" s="65"/>
    </row>
    <row r="49" s="2" customFormat="1" ht="18" spans="1:1">
      <c r="A49" s="65"/>
    </row>
    <row r="50" s="2" customFormat="1" ht="18" spans="1:1">
      <c r="A50" s="65"/>
    </row>
    <row r="51" s="2" customFormat="1" ht="18" spans="1:1">
      <c r="A51" s="65"/>
    </row>
    <row r="52" s="2" customFormat="1" ht="18" spans="1:1">
      <c r="A52" s="65"/>
    </row>
    <row r="53" s="2" customFormat="1" ht="18" spans="1:1">
      <c r="A53" s="65"/>
    </row>
    <row r="54" s="2" customFormat="1" ht="18" spans="1:1">
      <c r="A54" s="65"/>
    </row>
    <row r="55" s="2" customFormat="1" ht="18" spans="1:1">
      <c r="A55" s="65"/>
    </row>
    <row r="56" s="2" customFormat="1" ht="18" spans="1:1">
      <c r="A56" s="65"/>
    </row>
    <row r="57" s="2" customFormat="1" ht="18" spans="1:1">
      <c r="A57" s="65"/>
    </row>
    <row r="58" s="2" customFormat="1" ht="18" spans="1:1">
      <c r="A58" s="65"/>
    </row>
    <row r="59" s="2" customFormat="1" ht="18" spans="1:1">
      <c r="A59" s="65"/>
    </row>
    <row r="60" s="2" customFormat="1" ht="18.75" spans="1:1">
      <c r="A60" s="65" t="s">
        <v>52</v>
      </c>
    </row>
    <row r="61" s="2" customFormat="1" ht="15" spans="2:6">
      <c r="B61" s="66" t="s">
        <v>53</v>
      </c>
      <c r="C61" s="67" t="s">
        <v>54</v>
      </c>
      <c r="D61" s="67" t="s">
        <v>55</v>
      </c>
      <c r="E61" s="67" t="s">
        <v>56</v>
      </c>
      <c r="F61" s="68" t="s">
        <v>57</v>
      </c>
    </row>
    <row r="62" s="2" customFormat="1" ht="16.5" spans="2:6">
      <c r="B62" s="69">
        <v>1</v>
      </c>
      <c r="C62" s="70" t="s">
        <v>58</v>
      </c>
      <c r="D62" s="71">
        <f>D9*E9*3</f>
        <v>27.6</v>
      </c>
      <c r="E62" s="70" t="s">
        <v>59</v>
      </c>
      <c r="F62" s="72" t="s">
        <v>60</v>
      </c>
    </row>
    <row r="63" s="2" customFormat="1" ht="16.5" spans="2:6">
      <c r="B63" s="69">
        <v>2</v>
      </c>
      <c r="C63" s="70" t="s">
        <v>61</v>
      </c>
      <c r="D63" s="71">
        <v>0.1</v>
      </c>
      <c r="E63" s="70" t="s">
        <v>59</v>
      </c>
      <c r="F63" s="72" t="s">
        <v>62</v>
      </c>
    </row>
    <row r="64" s="2" customFormat="1" ht="16.5" spans="2:6">
      <c r="B64" s="69">
        <v>3</v>
      </c>
      <c r="C64" s="70" t="s">
        <v>63</v>
      </c>
      <c r="D64" s="71">
        <v>0.1</v>
      </c>
      <c r="E64" s="70" t="s">
        <v>59</v>
      </c>
      <c r="F64" s="72" t="s">
        <v>64</v>
      </c>
    </row>
    <row r="65" s="2" customFormat="1" ht="16.5" spans="2:6">
      <c r="B65" s="69">
        <v>4</v>
      </c>
      <c r="C65" s="70" t="s">
        <v>65</v>
      </c>
      <c r="D65" s="73">
        <f>C14*2</f>
        <v>0.25</v>
      </c>
      <c r="E65" s="70" t="s">
        <v>66</v>
      </c>
      <c r="F65" s="74" t="s">
        <v>67</v>
      </c>
    </row>
    <row r="66" s="2" customFormat="1" ht="16.5" spans="2:6">
      <c r="B66" s="75">
        <v>5</v>
      </c>
      <c r="C66" s="76" t="s">
        <v>68</v>
      </c>
      <c r="D66" s="77" t="s">
        <v>69</v>
      </c>
      <c r="E66" s="76" t="s">
        <v>70</v>
      </c>
      <c r="F66" s="74" t="s">
        <v>71</v>
      </c>
    </row>
    <row r="67" s="2" customFormat="1" ht="16.5" spans="2:6">
      <c r="B67" s="75">
        <v>6</v>
      </c>
      <c r="C67" s="76" t="s">
        <v>72</v>
      </c>
      <c r="D67" s="77" t="s">
        <v>73</v>
      </c>
      <c r="E67" s="76" t="s">
        <v>70</v>
      </c>
      <c r="F67" s="74" t="s">
        <v>71</v>
      </c>
    </row>
    <row r="68" s="2" customFormat="1" ht="17.25" spans="2:6">
      <c r="B68" s="78">
        <v>7</v>
      </c>
      <c r="C68" s="79" t="s">
        <v>74</v>
      </c>
      <c r="D68" s="80" t="str">
        <f>C11</f>
        <v>OC7102</v>
      </c>
      <c r="E68" s="81" t="s">
        <v>75</v>
      </c>
      <c r="F68" s="82" t="str">
        <f>VLOOKUP($C$11,$H9:$I10,2,FALSE)</f>
        <v>DFN5*6</v>
      </c>
    </row>
    <row r="69" s="2" customFormat="1" spans="2:2">
      <c r="B69" s="83" t="s">
        <v>76</v>
      </c>
    </row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 spans="2:4">
      <c r="B265" s="3"/>
      <c r="C265" s="3"/>
      <c r="D265" s="3"/>
    </row>
    <row r="266" s="2" customFormat="1" spans="2:6">
      <c r="B266" s="3"/>
      <c r="C266" s="3"/>
      <c r="D266" s="3"/>
      <c r="E266" s="3"/>
      <c r="F266" s="3"/>
    </row>
    <row r="267" s="2" customFormat="1" spans="2:6">
      <c r="B267" s="3"/>
      <c r="C267" s="3"/>
      <c r="D267" s="3"/>
      <c r="E267" s="3"/>
      <c r="F267" s="3"/>
    </row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 spans="2:4">
      <c r="B280" s="4"/>
      <c r="C280" s="4"/>
      <c r="D280" s="4"/>
    </row>
    <row r="281" s="3" customFormat="1" spans="2:6">
      <c r="B281" s="4"/>
      <c r="C281" s="4"/>
      <c r="D281" s="4"/>
      <c r="E281" s="4"/>
      <c r="F281" s="4"/>
    </row>
    <row r="282" s="3" customFormat="1" spans="2:6">
      <c r="B282" s="4"/>
      <c r="C282" s="4"/>
      <c r="D282" s="4"/>
      <c r="E282" s="4"/>
      <c r="F282" s="4"/>
    </row>
  </sheetData>
  <mergeCells count="10">
    <mergeCell ref="C10:D10"/>
    <mergeCell ref="B16:C16"/>
    <mergeCell ref="B17:C17"/>
    <mergeCell ref="B20:C20"/>
    <mergeCell ref="B21:C21"/>
    <mergeCell ref="D29:G29"/>
    <mergeCell ref="D30:G30"/>
    <mergeCell ref="D31:G31"/>
    <mergeCell ref="D32:G32"/>
    <mergeCell ref="A1:G2"/>
  </mergeCells>
  <dataValidations count="1">
    <dataValidation type="list" allowBlank="1" showInputMessage="1" showErrorMessage="1" sqref="C11">
      <formula1>"OC7100,OC7102"</formula1>
    </dataValidation>
  </dataValidations>
  <pageMargins left="0.75" right="0.75" top="1" bottom="1" header="0.511805555555556" footer="0.511805555555556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OC710x设计程式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2018-02-05T02:29:00Z</dcterms:created>
  <dcterms:modified xsi:type="dcterms:W3CDTF">2023-01-31T01:58:46Z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95AF3BDC61C6445DAFD1D1517E301671</vt:lpwstr>
  </property>
</Properties>
</file>