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1970" activeTab="0"/>
  </bookViews>
  <sheets>
    <sheet name="OC550x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2" authorId="0">
      <text>
        <r>
          <rPr>
            <b/>
            <sz val="9"/>
            <rFont val="宋体"/>
            <family val="0"/>
          </rPr>
          <t>右侧按钮选择</t>
        </r>
      </text>
    </comment>
    <comment ref="F53" authorId="1">
      <text>
        <r>
          <rPr>
            <sz val="9"/>
            <rFont val="宋体"/>
            <family val="0"/>
          </rPr>
          <t>电感电流值</t>
        </r>
      </text>
    </comment>
  </commentList>
</comments>
</file>

<file path=xl/sharedStrings.xml><?xml version="1.0" encoding="utf-8"?>
<sst xmlns="http://schemas.openxmlformats.org/spreadsheetml/2006/main" count="124" uniqueCount="77">
  <si>
    <t>OC550X系统设计程序      V3.0</t>
  </si>
  <si>
    <r>
      <t>使用说明：本软件用于OC550X系统设计。软件中</t>
    </r>
    <r>
      <rPr>
        <sz val="14"/>
        <color indexed="52"/>
        <rFont val="Arial Unicode MS"/>
        <family val="0"/>
      </rPr>
      <t>橙色字体</t>
    </r>
    <r>
      <rPr>
        <sz val="14"/>
        <color indexed="8"/>
        <rFont val="Arial Unicode MS"/>
        <family val="0"/>
      </rPr>
      <t>是跟据实际电气参数要求输入，</t>
    </r>
  </si>
  <si>
    <t>系统将自动算出相关的元件参数( 蓝色字体）。</t>
  </si>
  <si>
    <t>方案参数计算</t>
  </si>
  <si>
    <t>参数预估风险</t>
  </si>
  <si>
    <t>输入最低电压   Vin_min(V)=</t>
  </si>
  <si>
    <t>输入最高电压   Vin_max(V)=</t>
  </si>
  <si>
    <t>输出电压       Vo(V)=</t>
  </si>
  <si>
    <t>输出电流        Io(A)=</t>
  </si>
  <si>
    <t>选择使用电感量   L(uH)=</t>
  </si>
  <si>
    <t>普通使用33uH~100uH</t>
  </si>
  <si>
    <t>工作频率范围     F(KHz)=</t>
  </si>
  <si>
    <t>采样电阻         Rcs(Ω)=</t>
  </si>
  <si>
    <t>电阻功耗         Pcs(W)=</t>
  </si>
  <si>
    <t>采样电阻功耗需预留2倍余量</t>
  </si>
  <si>
    <t>电感线径         φ(mm)=</t>
  </si>
  <si>
    <t>上管Q1的峰值电流(A)=</t>
  </si>
  <si>
    <t>上管Q1的有效电流(A)=</t>
  </si>
  <si>
    <t>下管Q2的峰值电流(A)=</t>
  </si>
  <si>
    <t>下管Q2的有效电流(A)=</t>
  </si>
  <si>
    <t>ADJ脚PWM调光频率要求 FADJ(K)≤</t>
  </si>
  <si>
    <t>ADJ脚模拟调光电压=</t>
  </si>
  <si>
    <t>有效模拟调光电压0.5-2.5V</t>
  </si>
  <si>
    <t>ADJ脚模拟调光时,Io(A)=</t>
  </si>
  <si>
    <t>直流输入，输入电容容量Cin(uF)＞</t>
  </si>
  <si>
    <t>方案自动选型IC型号</t>
  </si>
  <si>
    <t>版本更新记录</t>
  </si>
  <si>
    <t>更新日期</t>
  </si>
  <si>
    <t>更新内容</t>
  </si>
  <si>
    <t>V1.0</t>
  </si>
  <si>
    <t>初版发布，电感和相关重要参数计算</t>
  </si>
  <si>
    <t>V2.0</t>
  </si>
  <si>
    <t>增加ADJ计算和输入电容计算参数</t>
  </si>
  <si>
    <t>V3.0</t>
  </si>
  <si>
    <t>增加自动生成bom清单计算参数</t>
  </si>
  <si>
    <t>OC5501_DEMO典型应用原理图</t>
  </si>
  <si>
    <t>OC5501系统自动生成DEMO-BOM清单</t>
  </si>
  <si>
    <t>序号</t>
  </si>
  <si>
    <t>位号</t>
  </si>
  <si>
    <t>元件值</t>
  </si>
  <si>
    <t>单位</t>
  </si>
  <si>
    <t>耐压/封装</t>
  </si>
  <si>
    <t>C4＞</t>
  </si>
  <si>
    <t>μF</t>
  </si>
  <si>
    <t>50V/8*12</t>
  </si>
  <si>
    <t>C3≥</t>
  </si>
  <si>
    <t>50V/0805</t>
  </si>
  <si>
    <t>C2=</t>
  </si>
  <si>
    <t>16V/0805</t>
  </si>
  <si>
    <t>C1≥</t>
  </si>
  <si>
    <t>R1 R2 R3</t>
  </si>
  <si>
    <t>Ω</t>
  </si>
  <si>
    <t>1%精度/1206</t>
  </si>
  <si>
    <t>R4</t>
  </si>
  <si>
    <t>5%精度/0603</t>
  </si>
  <si>
    <t>L1</t>
  </si>
  <si>
    <t>μH</t>
  </si>
  <si>
    <t>Q1 N-MOS</t>
  </si>
  <si>
    <t>20N06</t>
  </si>
  <si>
    <t>20A/60V/TO252</t>
  </si>
  <si>
    <t>Q2 N-MOS</t>
  </si>
  <si>
    <t>U1</t>
  </si>
  <si>
    <t>OC5501</t>
  </si>
  <si>
    <t>MSOP10</t>
  </si>
  <si>
    <t>OC5502系统自动生成DEMO-BOM清单</t>
  </si>
  <si>
    <t>C1＞</t>
  </si>
  <si>
    <t>C6≥</t>
  </si>
  <si>
    <t>C5=</t>
  </si>
  <si>
    <t>C7≥</t>
  </si>
  <si>
    <t>R3 R4</t>
  </si>
  <si>
    <t>OC5504系统自动生成DEMO-BOM清单</t>
  </si>
  <si>
    <t>C4≥</t>
  </si>
  <si>
    <t>C7=</t>
  </si>
  <si>
    <t>C8≥</t>
  </si>
  <si>
    <t>R1 R2</t>
  </si>
  <si>
    <t>OC5504</t>
  </si>
  <si>
    <t>ESOP8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</si>
</sst>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微软雅黑"/>
      <family val="2"/>
    </font>
    <font>
      <sz val="12"/>
      <color indexed="55"/>
      <name val="宋体"/>
      <family val="0"/>
    </font>
    <font>
      <b/>
      <sz val="26"/>
      <name val="Arial Unicode MS"/>
      <family val="0"/>
    </font>
    <font>
      <sz val="26"/>
      <color indexed="55"/>
      <name val="微软雅黑"/>
      <family val="2"/>
    </font>
    <font>
      <sz val="14"/>
      <name val="Arial Unicode MS"/>
      <family val="0"/>
    </font>
    <font>
      <sz val="10"/>
      <color indexed="55"/>
      <name val="微软雅黑"/>
      <family val="2"/>
    </font>
    <font>
      <sz val="14"/>
      <color indexed="55"/>
      <name val="微软雅黑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sz val="12"/>
      <color indexed="10"/>
      <name val="微软雅黑"/>
      <family val="2"/>
    </font>
    <font>
      <b/>
      <sz val="12"/>
      <name val="微软雅黑"/>
      <family val="2"/>
    </font>
    <font>
      <sz val="11"/>
      <name val="微软雅黑"/>
      <family val="2"/>
    </font>
    <font>
      <sz val="14"/>
      <color indexed="8"/>
      <name val="微软雅黑"/>
      <family val="2"/>
    </font>
    <font>
      <sz val="12"/>
      <color indexed="8"/>
      <name val="Arial Unicode MS"/>
      <family val="0"/>
    </font>
    <font>
      <sz val="12"/>
      <color indexed="22"/>
      <name val="Arial Unicode MS"/>
      <family val="0"/>
    </font>
    <font>
      <b/>
      <sz val="12"/>
      <color indexed="22"/>
      <name val="Arial Unicode MS"/>
      <family val="0"/>
    </font>
    <font>
      <sz val="10"/>
      <color indexed="22"/>
      <name val="Arial Unicode MS"/>
      <family val="0"/>
    </font>
    <font>
      <sz val="14"/>
      <color indexed="22"/>
      <name val="Arial Unicode MS"/>
      <family val="0"/>
    </font>
    <font>
      <b/>
      <sz val="11"/>
      <color indexed="12"/>
      <name val="微软雅黑"/>
      <family val="2"/>
    </font>
    <font>
      <sz val="11"/>
      <color indexed="40"/>
      <name val="微软雅黑"/>
      <family val="2"/>
    </font>
    <font>
      <sz val="12"/>
      <color indexed="55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52"/>
      <name val="Arial Unicode MS"/>
      <family val="0"/>
    </font>
    <font>
      <sz val="14"/>
      <color indexed="8"/>
      <name val="Arial Unicode MS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theme="0" tint="-0.3499799966812134"/>
      <name val="微软雅黑"/>
      <family val="2"/>
    </font>
    <font>
      <sz val="12"/>
      <color theme="0" tint="-0.3499799966812134"/>
      <name val="宋体"/>
      <family val="0"/>
    </font>
    <font>
      <sz val="26"/>
      <color theme="0" tint="-0.3499799966812134"/>
      <name val="微软雅黑"/>
      <family val="2"/>
    </font>
    <font>
      <sz val="10"/>
      <color theme="0" tint="-0.3499799966812134"/>
      <name val="微软雅黑"/>
      <family val="2"/>
    </font>
    <font>
      <sz val="14"/>
      <color theme="0" tint="-0.3499799966812134"/>
      <name val="微软雅黑"/>
      <family val="2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sz val="12"/>
      <color theme="0" tint="-0.3499799966812134"/>
      <name val="Arial Unicode MS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3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7" borderId="0" applyNumberFormat="0" applyBorder="0" applyAlignment="0" applyProtection="0"/>
    <xf numFmtId="0" fontId="36" fillId="0" borderId="4" applyNumberFormat="0" applyFill="0" applyAlignment="0" applyProtection="0"/>
    <xf numFmtId="0" fontId="33" fillId="3" borderId="0" applyNumberFormat="0" applyBorder="0" applyAlignment="0" applyProtection="0"/>
    <xf numFmtId="0" fontId="42" fillId="2" borderId="5" applyNumberFormat="0" applyAlignment="0" applyProtection="0"/>
    <xf numFmtId="0" fontId="43" fillId="2" borderId="1" applyNumberFormat="0" applyAlignment="0" applyProtection="0"/>
    <xf numFmtId="0" fontId="44" fillId="8" borderId="6" applyNumberFormat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9" borderId="0" applyNumberFormat="0" applyBorder="0" applyAlignment="0" applyProtection="0"/>
    <xf numFmtId="0" fontId="48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3" fillId="16" borderId="0" applyNumberFormat="0" applyBorder="0" applyAlignment="0" applyProtection="0"/>
    <xf numFmtId="0" fontId="30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4" borderId="0" applyNumberFormat="0" applyBorder="0" applyAlignment="0" applyProtection="0"/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19" borderId="0" xfId="0" applyFont="1" applyFill="1" applyBorder="1" applyAlignment="1">
      <alignment vertical="center"/>
    </xf>
    <xf numFmtId="0" fontId="54" fillId="19" borderId="0" xfId="0" applyFont="1" applyFill="1" applyBorder="1" applyAlignment="1">
      <alignment vertical="center"/>
    </xf>
    <xf numFmtId="176" fontId="54" fillId="19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horizontal="center" vertical="center"/>
      <protection hidden="1"/>
    </xf>
    <xf numFmtId="0" fontId="55" fillId="19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56" fillId="19" borderId="0" xfId="0" applyFont="1" applyFill="1" applyBorder="1" applyAlignment="1" applyProtection="1">
      <alignment/>
      <protection hidden="1"/>
    </xf>
    <xf numFmtId="0" fontId="57" fillId="19" borderId="0" xfId="0" applyFont="1" applyFill="1" applyBorder="1" applyAlignment="1" applyProtection="1">
      <alignment horizontal="center"/>
      <protection hidden="1"/>
    </xf>
    <xf numFmtId="0" fontId="53" fillId="19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left"/>
      <protection hidden="1"/>
    </xf>
    <xf numFmtId="0" fontId="14" fillId="20" borderId="10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/>
      <protection hidden="1"/>
    </xf>
    <xf numFmtId="0" fontId="56" fillId="19" borderId="0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4" fillId="2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0" fontId="17" fillId="2" borderId="16" xfId="0" applyFont="1" applyFill="1" applyBorder="1" applyAlignment="1" applyProtection="1">
      <alignment vertical="center"/>
      <protection hidden="1"/>
    </xf>
    <xf numFmtId="0" fontId="18" fillId="2" borderId="16" xfId="0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vertical="center"/>
    </xf>
    <xf numFmtId="0" fontId="14" fillId="2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2" borderId="17" xfId="0" applyFont="1" applyFill="1" applyBorder="1" applyAlignment="1" applyProtection="1">
      <alignment horizontal="left"/>
      <protection hidden="1"/>
    </xf>
    <xf numFmtId="0" fontId="53" fillId="19" borderId="0" xfId="0" applyFont="1" applyFill="1" applyBorder="1" applyAlignment="1" applyProtection="1">
      <alignment horizontal="center"/>
      <protection hidden="1"/>
    </xf>
    <xf numFmtId="49" fontId="20" fillId="0" borderId="15" xfId="0" applyNumberFormat="1" applyFont="1" applyFill="1" applyBorder="1" applyAlignment="1">
      <alignment vertical="center"/>
    </xf>
    <xf numFmtId="176" fontId="14" fillId="21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177" fontId="14" fillId="21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178" fontId="14" fillId="21" borderId="14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176" fontId="14" fillId="21" borderId="1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53" fillId="19" borderId="0" xfId="0" applyFont="1" applyFill="1" applyBorder="1" applyAlignment="1" applyProtection="1">
      <alignment horizontal="left"/>
      <protection hidden="1"/>
    </xf>
    <xf numFmtId="0" fontId="21" fillId="0" borderId="14" xfId="0" applyFont="1" applyFill="1" applyBorder="1" applyAlignment="1" applyProtection="1">
      <alignment horizontal="left"/>
      <protection hidden="1"/>
    </xf>
    <xf numFmtId="0" fontId="21" fillId="0" borderId="23" xfId="0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14" fontId="21" fillId="0" borderId="14" xfId="0" applyNumberFormat="1" applyFont="1" applyFill="1" applyBorder="1" applyAlignment="1" applyProtection="1">
      <alignment horizontal="left"/>
      <protection hidden="1"/>
    </xf>
    <xf numFmtId="0" fontId="23" fillId="2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14" fontId="21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176" fontId="24" fillId="2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left"/>
      <protection hidden="1"/>
    </xf>
    <xf numFmtId="0" fontId="26" fillId="2" borderId="0" xfId="0" applyFont="1" applyFill="1" applyBorder="1" applyAlignment="1" applyProtection="1">
      <alignment horizontal="left"/>
      <protection hidden="1"/>
    </xf>
    <xf numFmtId="0" fontId="58" fillId="22" borderId="26" xfId="0" applyFont="1" applyFill="1" applyBorder="1" applyAlignment="1">
      <alignment horizontal="center" vertical="center"/>
    </xf>
    <xf numFmtId="0" fontId="58" fillId="22" borderId="27" xfId="0" applyFont="1" applyFill="1" applyBorder="1" applyAlignment="1">
      <alignment horizontal="center" vertical="center"/>
    </xf>
    <xf numFmtId="0" fontId="58" fillId="22" borderId="28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78" fontId="59" fillId="0" borderId="14" xfId="0" applyNumberFormat="1" applyFont="1" applyBorder="1" applyAlignment="1">
      <alignment horizontal="center" vertical="center"/>
    </xf>
    <xf numFmtId="178" fontId="59" fillId="0" borderId="15" xfId="0" applyNumberFormat="1" applyFont="1" applyBorder="1" applyAlignment="1">
      <alignment horizontal="center" vertical="center"/>
    </xf>
    <xf numFmtId="176" fontId="59" fillId="0" borderId="14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177" fontId="59" fillId="0" borderId="14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7" fontId="59" fillId="0" borderId="15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3" fillId="19" borderId="0" xfId="0" applyFont="1" applyFill="1" applyBorder="1" applyAlignment="1" applyProtection="1">
      <alignment vertical="center"/>
      <protection hidden="1"/>
    </xf>
    <xf numFmtId="0" fontId="53" fillId="19" borderId="0" xfId="0" applyFont="1" applyFill="1" applyBorder="1" applyAlignment="1" applyProtection="1">
      <alignment vertical="center"/>
      <protection hidden="1"/>
    </xf>
    <xf numFmtId="0" fontId="59" fillId="0" borderId="3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60" fillId="19" borderId="0" xfId="0" applyFont="1" applyFill="1" applyBorder="1" applyAlignment="1" applyProtection="1">
      <alignment horizontal="left"/>
      <protection hidden="1"/>
    </xf>
    <xf numFmtId="176" fontId="60" fillId="19" borderId="0" xfId="0" applyNumberFormat="1" applyFont="1" applyFill="1" applyBorder="1" applyAlignment="1" applyProtection="1">
      <alignment horizontal="left"/>
      <protection hidden="1"/>
    </xf>
    <xf numFmtId="0" fontId="23" fillId="4" borderId="0" xfId="0" applyFont="1" applyFill="1" applyBorder="1" applyAlignment="1" applyProtection="1">
      <alignment horizontal="left"/>
      <protection hidden="1"/>
    </xf>
    <xf numFmtId="0" fontId="59" fillId="0" borderId="2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32</xdr:row>
      <xdr:rowOff>57150</xdr:rowOff>
    </xdr:from>
    <xdr:to>
      <xdr:col>5</xdr:col>
      <xdr:colOff>9525</xdr:colOff>
      <xdr:row>43</xdr:row>
      <xdr:rowOff>219075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010525"/>
          <a:ext cx="68484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57</xdr:row>
      <xdr:rowOff>66675</xdr:rowOff>
    </xdr:from>
    <xdr:to>
      <xdr:col>3</xdr:col>
      <xdr:colOff>800100</xdr:colOff>
      <xdr:row>74</xdr:row>
      <xdr:rowOff>9525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3887450"/>
          <a:ext cx="55626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84</xdr:row>
      <xdr:rowOff>57150</xdr:rowOff>
    </xdr:from>
    <xdr:to>
      <xdr:col>5</xdr:col>
      <xdr:colOff>600075</xdr:colOff>
      <xdr:row>99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9831050"/>
          <a:ext cx="50196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98"/>
  <sheetViews>
    <sheetView tabSelected="1" zoomScale="130" zoomScaleNormal="130" zoomScaleSheetLayoutView="100" workbookViewId="0" topLeftCell="A1">
      <selection activeCell="H6" sqref="H6"/>
    </sheetView>
  </sheetViews>
  <sheetFormatPr defaultColWidth="9.00390625" defaultRowHeight="14.25"/>
  <cols>
    <col min="1" max="1" width="7.625" style="4" customWidth="1"/>
    <col min="2" max="2" width="33.625" style="4" customWidth="1"/>
    <col min="3" max="3" width="29.50390625" style="4" customWidth="1"/>
    <col min="4" max="4" width="15.125" style="4" customWidth="1"/>
    <col min="5" max="5" width="9.00390625" style="4" customWidth="1"/>
    <col min="6" max="6" width="43.75390625" style="4" customWidth="1"/>
    <col min="7" max="7" width="11.00390625" style="5" customWidth="1"/>
    <col min="8" max="8" width="9.00390625" style="5" customWidth="1"/>
    <col min="9" max="9" width="12.75390625" style="6" customWidth="1"/>
    <col min="10" max="10" width="22.75390625" style="6" customWidth="1"/>
    <col min="11" max="11" width="9.00390625" style="6" customWidth="1"/>
    <col min="12" max="12" width="9.00390625" style="7" customWidth="1"/>
    <col min="13" max="15" width="9.00390625" style="2" customWidth="1"/>
    <col min="16" max="16" width="12.375" style="2" customWidth="1"/>
    <col min="17" max="27" width="9.00390625" style="2" customWidth="1"/>
    <col min="28" max="43" width="9.00390625" style="3" customWidth="1"/>
    <col min="44" max="256" width="9.00390625" style="4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4" customHeight="1">
      <c r="A2" s="8"/>
      <c r="B2" s="8"/>
      <c r="C2" s="8"/>
      <c r="D2" s="8"/>
      <c r="E2" s="8"/>
      <c r="F2" s="8"/>
      <c r="G2" s="9"/>
    </row>
    <row r="3" spans="1:8" ht="19.5" customHeight="1">
      <c r="A3" s="10" t="s">
        <v>1</v>
      </c>
      <c r="B3" s="10"/>
      <c r="C3" s="10"/>
      <c r="D3" s="10"/>
      <c r="E3" s="10"/>
      <c r="F3" s="10"/>
      <c r="G3" s="11"/>
      <c r="H3" s="5">
        <f>(C10+0.2)/C8</f>
        <v>0.7666666666666666</v>
      </c>
    </row>
    <row r="4" spans="1:9" ht="19.5" customHeight="1">
      <c r="A4" s="10" t="s">
        <v>2</v>
      </c>
      <c r="B4" s="10"/>
      <c r="C4" s="10"/>
      <c r="D4" s="10"/>
      <c r="E4" s="10"/>
      <c r="F4" s="10"/>
      <c r="G4" s="12"/>
      <c r="H4" s="13"/>
      <c r="I4" s="5"/>
    </row>
    <row r="5" spans="1:8" ht="15" customHeight="1">
      <c r="A5" s="14"/>
      <c r="B5" s="14"/>
      <c r="C5" s="14"/>
      <c r="D5" s="14"/>
      <c r="E5" s="14"/>
      <c r="F5" s="14"/>
      <c r="G5" s="13"/>
      <c r="H5" s="13"/>
    </row>
    <row r="6" spans="1:8" ht="26.25" customHeight="1">
      <c r="A6" s="15" t="s">
        <v>3</v>
      </c>
      <c r="B6" s="16"/>
      <c r="C6" s="16"/>
      <c r="D6" s="16"/>
      <c r="E6" s="16"/>
      <c r="F6" s="16"/>
      <c r="G6" s="13"/>
      <c r="H6" s="13">
        <v>22</v>
      </c>
    </row>
    <row r="7" spans="1:8" ht="15" customHeight="1">
      <c r="A7" s="16"/>
      <c r="B7" s="16"/>
      <c r="C7" s="16"/>
      <c r="D7" s="16"/>
      <c r="E7" s="16"/>
      <c r="F7" s="17" t="s">
        <v>4</v>
      </c>
      <c r="G7" s="13"/>
      <c r="H7" s="13">
        <v>33</v>
      </c>
    </row>
    <row r="8" spans="2:255" ht="19.5" customHeight="1">
      <c r="B8" s="18" t="s">
        <v>5</v>
      </c>
      <c r="C8" s="19">
        <v>12</v>
      </c>
      <c r="D8" s="20"/>
      <c r="E8" s="21"/>
      <c r="F8" s="22">
        <f>IF(C9&lt;=40,"","输入电压最大值超过芯片耐压")</f>
      </c>
      <c r="G8" s="23"/>
      <c r="H8" s="23">
        <v>47</v>
      </c>
      <c r="I8" s="80"/>
      <c r="J8" s="80"/>
      <c r="K8" s="80"/>
      <c r="L8" s="81"/>
      <c r="M8" s="56"/>
      <c r="N8" s="56"/>
      <c r="O8" s="56"/>
      <c r="P8" s="56"/>
      <c r="Q8" s="56"/>
      <c r="X8" s="56"/>
      <c r="Y8" s="56"/>
      <c r="Z8" s="56"/>
      <c r="AA8" s="56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2:255" ht="19.5" customHeight="1">
      <c r="B9" s="24" t="s">
        <v>6</v>
      </c>
      <c r="C9" s="25">
        <v>36</v>
      </c>
      <c r="D9" s="26"/>
      <c r="E9" s="21"/>
      <c r="F9" s="27">
        <f>IF(C8&gt;4.9,"","最低输入电压太低，芯片不启动")</f>
      </c>
      <c r="G9" s="23">
        <v>10</v>
      </c>
      <c r="H9" s="23">
        <v>56</v>
      </c>
      <c r="I9" s="80"/>
      <c r="J9" s="80"/>
      <c r="K9" s="80"/>
      <c r="L9" s="81"/>
      <c r="M9" s="56"/>
      <c r="N9" s="56"/>
      <c r="O9" s="56"/>
      <c r="P9" s="56"/>
      <c r="Q9" s="56"/>
      <c r="X9" s="56"/>
      <c r="Y9" s="56"/>
      <c r="Z9" s="56"/>
      <c r="AA9" s="56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2:255" ht="19.5" customHeight="1">
      <c r="B10" s="24" t="s">
        <v>7</v>
      </c>
      <c r="C10" s="25">
        <v>9</v>
      </c>
      <c r="D10" s="26"/>
      <c r="E10" s="21"/>
      <c r="F10" s="28">
        <f>IF(OR(C13&lt;=25,C13&lt;=0),"输入输出压差不足，低输入电压输出电流会降低","")</f>
      </c>
      <c r="G10" s="23">
        <v>15</v>
      </c>
      <c r="H10" s="23">
        <v>68</v>
      </c>
      <c r="I10" s="80"/>
      <c r="J10" s="80"/>
      <c r="K10" s="80"/>
      <c r="L10" s="81"/>
      <c r="M10" s="56"/>
      <c r="N10" s="56"/>
      <c r="O10" s="56"/>
      <c r="P10" s="56"/>
      <c r="Q10" s="56"/>
      <c r="X10" s="56"/>
      <c r="Y10" s="56"/>
      <c r="Z10" s="56"/>
      <c r="AA10" s="56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2:8" ht="19.5" customHeight="1">
      <c r="B11" s="29" t="s">
        <v>8</v>
      </c>
      <c r="C11" s="30">
        <v>2.5</v>
      </c>
      <c r="D11" s="31"/>
      <c r="E11" s="32"/>
      <c r="F11" s="33">
        <f>IF(D13&gt;320,"芯片工作频率高，建议增大电感量","")</f>
      </c>
      <c r="G11" s="34">
        <v>22</v>
      </c>
      <c r="H11" s="13">
        <v>100</v>
      </c>
    </row>
    <row r="12" spans="2:8" ht="19.5" customHeight="1">
      <c r="B12" s="29" t="s">
        <v>9</v>
      </c>
      <c r="C12" s="30">
        <v>33</v>
      </c>
      <c r="D12" s="35" t="s">
        <v>10</v>
      </c>
      <c r="E12" s="32"/>
      <c r="F12" s="32"/>
      <c r="G12" s="34">
        <v>33</v>
      </c>
      <c r="H12" s="13">
        <v>150</v>
      </c>
    </row>
    <row r="13" spans="2:8" ht="19.5" customHeight="1">
      <c r="B13" s="29" t="s">
        <v>11</v>
      </c>
      <c r="C13" s="36">
        <f>IF((C8-C10)*C10/(C8*C11*C12)*H28*1000&lt;0,"0",(C8-C10)*C10/(C8*C11*C12)*H28*1000)</f>
        <v>68.18181818181817</v>
      </c>
      <c r="D13" s="36">
        <f>(C9-C10)*(C10+0.5)/(C9*C11*C12)*H28*1000</f>
        <v>215.9090909090909</v>
      </c>
      <c r="E13" s="37"/>
      <c r="F13" s="32"/>
      <c r="G13" s="34">
        <v>47</v>
      </c>
      <c r="H13" s="13">
        <v>220</v>
      </c>
    </row>
    <row r="14" spans="2:8" ht="19.5" customHeight="1">
      <c r="B14" s="29" t="s">
        <v>12</v>
      </c>
      <c r="C14" s="38">
        <f>0.2/C11</f>
        <v>0.08</v>
      </c>
      <c r="D14" s="31"/>
      <c r="E14" s="32"/>
      <c r="F14" s="32"/>
      <c r="G14" s="34">
        <v>68</v>
      </c>
      <c r="H14" s="13">
        <v>270</v>
      </c>
    </row>
    <row r="15" spans="2:8" ht="19.5" customHeight="1">
      <c r="B15" s="29" t="s">
        <v>13</v>
      </c>
      <c r="C15" s="38">
        <f>0.2*C11</f>
        <v>0.5</v>
      </c>
      <c r="D15" s="39" t="s">
        <v>14</v>
      </c>
      <c r="E15" s="32"/>
      <c r="F15" s="32"/>
      <c r="G15" s="34">
        <v>82</v>
      </c>
      <c r="H15" s="13">
        <v>330</v>
      </c>
    </row>
    <row r="16" spans="2:8" ht="19.5" customHeight="1">
      <c r="B16" s="29" t="s">
        <v>15</v>
      </c>
      <c r="C16" s="38">
        <f>SQRT(C11/6)*1.1</f>
        <v>0.7100469468046932</v>
      </c>
      <c r="D16" s="31"/>
      <c r="E16" s="32"/>
      <c r="F16" s="32"/>
      <c r="G16" s="34">
        <v>100</v>
      </c>
      <c r="H16" s="13">
        <v>470</v>
      </c>
    </row>
    <row r="17" spans="2:8" ht="19.5" customHeight="1">
      <c r="B17" s="29" t="s">
        <v>16</v>
      </c>
      <c r="C17" s="38">
        <f>0.22/C14</f>
        <v>2.75</v>
      </c>
      <c r="D17" s="31"/>
      <c r="E17" s="32"/>
      <c r="F17" s="32"/>
      <c r="G17" s="34"/>
      <c r="H17" s="13"/>
    </row>
    <row r="18" spans="2:8" ht="19.5" customHeight="1">
      <c r="B18" s="29" t="s">
        <v>17</v>
      </c>
      <c r="C18" s="38">
        <f>C19*SQRT(1-H3)</f>
        <v>1.328376201734032</v>
      </c>
      <c r="D18" s="31"/>
      <c r="E18" s="32"/>
      <c r="F18" s="32"/>
      <c r="G18" s="34"/>
      <c r="H18" s="13"/>
    </row>
    <row r="19" spans="2:8" ht="19.5" customHeight="1">
      <c r="B19" s="29" t="s">
        <v>18</v>
      </c>
      <c r="C19" s="38">
        <f>C17</f>
        <v>2.75</v>
      </c>
      <c r="D19" s="31"/>
      <c r="E19" s="32"/>
      <c r="F19" s="32"/>
      <c r="G19" s="34">
        <f>C11*1.5</f>
        <v>3.75</v>
      </c>
      <c r="H19" s="13"/>
    </row>
    <row r="20" spans="2:8" ht="19.5" customHeight="1">
      <c r="B20" s="29" t="s">
        <v>19</v>
      </c>
      <c r="C20" s="38">
        <f>C19*SQRT(H3)</f>
        <v>2.407886348370011</v>
      </c>
      <c r="D20" s="31"/>
      <c r="E20" s="32"/>
      <c r="F20" s="32"/>
      <c r="G20" s="34"/>
      <c r="H20" s="13"/>
    </row>
    <row r="21" spans="2:7" ht="19.5" customHeight="1">
      <c r="B21" s="29" t="s">
        <v>20</v>
      </c>
      <c r="C21" s="40">
        <f>D13/10</f>
        <v>21.59090909090909</v>
      </c>
      <c r="D21" s="31"/>
      <c r="E21" s="32"/>
      <c r="F21" s="32"/>
      <c r="G21" s="34"/>
    </row>
    <row r="22" spans="2:7" ht="19.5" customHeight="1">
      <c r="B22" s="29" t="s">
        <v>21</v>
      </c>
      <c r="C22" s="30">
        <v>5</v>
      </c>
      <c r="D22" s="41" t="s">
        <v>22</v>
      </c>
      <c r="E22" s="32"/>
      <c r="F22" s="32"/>
      <c r="G22" s="34"/>
    </row>
    <row r="23" spans="2:7" ht="19.5" customHeight="1">
      <c r="B23" s="29" t="s">
        <v>23</v>
      </c>
      <c r="C23" s="42">
        <f>IF(C22&lt;=0.4,0,IF(C22/2.5*C11&gt;=C11,C11,C22/2.5*C11))</f>
        <v>2.5</v>
      </c>
      <c r="D23" s="43"/>
      <c r="E23" s="32"/>
      <c r="F23" s="32"/>
      <c r="G23" s="34"/>
    </row>
    <row r="24" spans="2:7" ht="19.5" customHeight="1">
      <c r="B24" s="29" t="s">
        <v>24</v>
      </c>
      <c r="C24" s="42">
        <f>C10*C11/C13/C8/(C8*0.05)*10^3</f>
        <v>45.833333333333336</v>
      </c>
      <c r="D24" s="43"/>
      <c r="E24" s="32"/>
      <c r="F24" s="32"/>
      <c r="G24" s="34"/>
    </row>
    <row r="25" spans="2:7" ht="19.5" customHeight="1">
      <c r="B25" s="44" t="s">
        <v>25</v>
      </c>
      <c r="C25" s="45" t="str">
        <f>IF(C11&lt;=2.5,"OC5504/5502/5501",IF(AND(C11&gt;2.5,C11&lt;=3),"OC5504/5501","OC5501"))</f>
        <v>OC5504/5502/5501</v>
      </c>
      <c r="D25" s="46"/>
      <c r="E25" s="32"/>
      <c r="F25" s="32"/>
      <c r="G25" s="34"/>
    </row>
    <row r="26" spans="2:7" ht="19.5" customHeight="1">
      <c r="B26" s="47"/>
      <c r="E26" s="48"/>
      <c r="F26" s="48"/>
      <c r="G26" s="49"/>
    </row>
    <row r="27" spans="2:8" ht="18" customHeight="1">
      <c r="B27" s="50" t="s">
        <v>26</v>
      </c>
      <c r="C27" s="50" t="s">
        <v>27</v>
      </c>
      <c r="D27" s="51" t="s">
        <v>28</v>
      </c>
      <c r="E27" s="52"/>
      <c r="F27" s="53"/>
      <c r="G27" s="49"/>
      <c r="H27" s="5">
        <f>(C8-C10)*C10/(C8*C11*C12)*H28*1000</f>
        <v>68.18181818181817</v>
      </c>
    </row>
    <row r="28" spans="1:8" ht="19.5" customHeight="1">
      <c r="A28" s="54"/>
      <c r="B28" s="50" t="s">
        <v>29</v>
      </c>
      <c r="C28" s="55">
        <v>43353</v>
      </c>
      <c r="D28" s="50" t="s">
        <v>30</v>
      </c>
      <c r="E28" s="50"/>
      <c r="F28" s="50"/>
      <c r="G28" s="49"/>
      <c r="H28" s="5" t="str">
        <f>IF(C10&lt;3.5,"2.7",IF(C10&lt;6.7,"2.6",IF(C10&lt;9.6,"2.5",IF(C10&lt;12.5,"2.3",IF(C10&lt;15.5,"2.25",IF(C10&lt;18.5,"2.2","2.1"))))))</f>
        <v>2.5</v>
      </c>
    </row>
    <row r="29" spans="1:43" s="1" customFormat="1" ht="19.5" customHeight="1">
      <c r="A29" s="56"/>
      <c r="B29" s="50" t="s">
        <v>31</v>
      </c>
      <c r="C29" s="55">
        <v>43792</v>
      </c>
      <c r="D29" s="50" t="s">
        <v>32</v>
      </c>
      <c r="E29" s="50"/>
      <c r="F29" s="50"/>
      <c r="G29" s="49"/>
      <c r="H29" s="5"/>
      <c r="I29" s="6"/>
      <c r="J29" s="6"/>
      <c r="K29" s="6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19.5" customHeight="1">
      <c r="A30" s="56"/>
      <c r="B30" s="50" t="s">
        <v>33</v>
      </c>
      <c r="C30" s="55">
        <v>43804</v>
      </c>
      <c r="D30" s="50" t="s">
        <v>34</v>
      </c>
      <c r="E30" s="50"/>
      <c r="F30" s="50"/>
      <c r="G30" s="49"/>
      <c r="H30" s="5"/>
      <c r="I30" s="6"/>
      <c r="J30" s="6"/>
      <c r="K30" s="6"/>
      <c r="L30" s="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19.5" customHeight="1">
      <c r="A31" s="56"/>
      <c r="B31" s="57"/>
      <c r="C31" s="58"/>
      <c r="D31" s="57"/>
      <c r="E31" s="57"/>
      <c r="F31" s="57"/>
      <c r="G31" s="49"/>
      <c r="H31" s="5"/>
      <c r="I31" s="6"/>
      <c r="J31" s="6"/>
      <c r="K31" s="6"/>
      <c r="L31" s="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19.5" customHeight="1">
      <c r="A32" s="59" t="s">
        <v>35</v>
      </c>
      <c r="B32" s="57"/>
      <c r="C32" s="58"/>
      <c r="D32" s="57"/>
      <c r="E32" s="57"/>
      <c r="F32" s="57"/>
      <c r="G32" s="49"/>
      <c r="H32" s="5"/>
      <c r="I32" s="6"/>
      <c r="J32" s="6"/>
      <c r="K32" s="6"/>
      <c r="L32" s="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9.5" customHeight="1">
      <c r="A33" s="56"/>
      <c r="B33" s="57"/>
      <c r="C33" s="58"/>
      <c r="D33" s="57"/>
      <c r="E33" s="57"/>
      <c r="F33" s="57"/>
      <c r="G33" s="49"/>
      <c r="H33" s="5"/>
      <c r="I33" s="6"/>
      <c r="J33" s="6"/>
      <c r="K33" s="6"/>
      <c r="L33" s="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19.5" customHeight="1">
      <c r="A34" s="56"/>
      <c r="B34" s="57"/>
      <c r="C34" s="58"/>
      <c r="D34" s="57"/>
      <c r="E34" s="57"/>
      <c r="F34" s="57"/>
      <c r="G34" s="49"/>
      <c r="H34" s="5"/>
      <c r="I34" s="6"/>
      <c r="J34" s="6"/>
      <c r="K34" s="6"/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19.5" customHeight="1">
      <c r="A35" s="56"/>
      <c r="B35" s="57"/>
      <c r="C35" s="58"/>
      <c r="D35" s="57"/>
      <c r="E35" s="57"/>
      <c r="F35" s="57"/>
      <c r="G35" s="49"/>
      <c r="H35" s="5"/>
      <c r="I35" s="6"/>
      <c r="J35" s="6"/>
      <c r="K35" s="6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" customFormat="1" ht="19.5" customHeight="1">
      <c r="A36" s="56"/>
      <c r="B36" s="57"/>
      <c r="C36" s="58"/>
      <c r="D36" s="57"/>
      <c r="E36" s="57"/>
      <c r="F36" s="57"/>
      <c r="G36" s="49"/>
      <c r="H36" s="5"/>
      <c r="I36" s="6"/>
      <c r="J36" s="6"/>
      <c r="K36" s="6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19.5" customHeight="1">
      <c r="A37" s="56"/>
      <c r="B37" s="57"/>
      <c r="C37" s="58"/>
      <c r="D37" s="57"/>
      <c r="E37" s="57"/>
      <c r="F37" s="57"/>
      <c r="G37" s="49"/>
      <c r="H37" s="5"/>
      <c r="I37" s="6"/>
      <c r="J37" s="6"/>
      <c r="K37" s="6"/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19.5" customHeight="1">
      <c r="A38" s="56"/>
      <c r="B38" s="57"/>
      <c r="C38" s="58"/>
      <c r="D38" s="57"/>
      <c r="E38" s="57"/>
      <c r="F38" s="57"/>
      <c r="G38" s="49"/>
      <c r="H38" s="5"/>
      <c r="I38" s="6"/>
      <c r="J38" s="6"/>
      <c r="K38" s="6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19.5" customHeight="1">
      <c r="A39" s="56"/>
      <c r="B39" s="57"/>
      <c r="C39" s="58"/>
      <c r="D39" s="57"/>
      <c r="E39" s="57"/>
      <c r="F39" s="57"/>
      <c r="G39" s="49"/>
      <c r="H39" s="5"/>
      <c r="I39" s="6"/>
      <c r="J39" s="6"/>
      <c r="K39" s="6"/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19.5" customHeight="1">
      <c r="A40" s="56"/>
      <c r="B40" s="57"/>
      <c r="C40" s="58"/>
      <c r="D40" s="57"/>
      <c r="E40" s="57"/>
      <c r="F40" s="57"/>
      <c r="G40" s="49"/>
      <c r="H40" s="5"/>
      <c r="I40" s="6"/>
      <c r="J40" s="6"/>
      <c r="K40" s="6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19.5" customHeight="1">
      <c r="A41" s="56"/>
      <c r="B41" s="57"/>
      <c r="C41" s="58"/>
      <c r="D41" s="57"/>
      <c r="E41" s="57"/>
      <c r="F41" s="57"/>
      <c r="G41" s="49"/>
      <c r="H41" s="5"/>
      <c r="I41" s="6"/>
      <c r="J41" s="6"/>
      <c r="K41" s="6"/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19.5" customHeight="1">
      <c r="A42" s="56"/>
      <c r="B42" s="57"/>
      <c r="C42" s="58"/>
      <c r="D42" s="57"/>
      <c r="E42" s="57"/>
      <c r="F42" s="57"/>
      <c r="G42" s="49"/>
      <c r="H42" s="5"/>
      <c r="I42" s="6"/>
      <c r="J42" s="6"/>
      <c r="K42" s="6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9.5" customHeight="1">
      <c r="A43" s="56"/>
      <c r="B43" s="57"/>
      <c r="C43" s="58"/>
      <c r="D43" s="57"/>
      <c r="E43" s="57"/>
      <c r="F43" s="57"/>
      <c r="G43" s="49"/>
      <c r="H43" s="5"/>
      <c r="I43" s="6"/>
      <c r="J43" s="6"/>
      <c r="K43" s="6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19.5" customHeight="1">
      <c r="A44" s="56"/>
      <c r="B44" s="57"/>
      <c r="C44" s="58"/>
      <c r="D44" s="57"/>
      <c r="E44" s="57"/>
      <c r="F44" s="57"/>
      <c r="G44" s="49"/>
      <c r="H44" s="5"/>
      <c r="I44" s="6"/>
      <c r="J44" s="6"/>
      <c r="K44" s="6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" customFormat="1" ht="20.25">
      <c r="A45" s="59" t="s">
        <v>36</v>
      </c>
      <c r="B45" s="56"/>
      <c r="C45" s="60"/>
      <c r="D45" s="61"/>
      <c r="E45" s="62"/>
      <c r="F45" s="62"/>
      <c r="G45" s="49"/>
      <c r="H45" s="5"/>
      <c r="I45" s="6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" customFormat="1" ht="17.25">
      <c r="A46" s="56"/>
      <c r="B46" s="63" t="s">
        <v>37</v>
      </c>
      <c r="C46" s="64" t="s">
        <v>38</v>
      </c>
      <c r="D46" s="64" t="s">
        <v>39</v>
      </c>
      <c r="E46" s="64" t="s">
        <v>40</v>
      </c>
      <c r="F46" s="65" t="s">
        <v>41</v>
      </c>
      <c r="G46" s="49"/>
      <c r="H46" s="5"/>
      <c r="I46" s="6"/>
      <c r="J46" s="6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" customFormat="1" ht="17.25">
      <c r="A47" s="56"/>
      <c r="B47" s="66">
        <v>1</v>
      </c>
      <c r="C47" s="67" t="s">
        <v>42</v>
      </c>
      <c r="D47" s="68">
        <f>C24</f>
        <v>45.833333333333336</v>
      </c>
      <c r="E47" s="67" t="s">
        <v>43</v>
      </c>
      <c r="F47" s="69" t="s">
        <v>44</v>
      </c>
      <c r="G47" s="49"/>
      <c r="H47" s="5"/>
      <c r="I47" s="6"/>
      <c r="J47" s="6"/>
      <c r="K47" s="6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1" customFormat="1" ht="17.25">
      <c r="A48" s="56"/>
      <c r="B48" s="66">
        <v>2</v>
      </c>
      <c r="C48" s="67" t="s">
        <v>45</v>
      </c>
      <c r="D48" s="70">
        <v>0.1</v>
      </c>
      <c r="E48" s="67" t="s">
        <v>43</v>
      </c>
      <c r="F48" s="69" t="s">
        <v>46</v>
      </c>
      <c r="G48" s="49"/>
      <c r="H48" s="5"/>
      <c r="I48" s="6"/>
      <c r="J48" s="6"/>
      <c r="K48" s="6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1" customFormat="1" ht="17.25">
      <c r="A49" s="56"/>
      <c r="B49" s="66">
        <v>3</v>
      </c>
      <c r="C49" s="67" t="s">
        <v>47</v>
      </c>
      <c r="D49" s="70">
        <v>0.1</v>
      </c>
      <c r="E49" s="67" t="s">
        <v>43</v>
      </c>
      <c r="F49" s="71" t="s">
        <v>48</v>
      </c>
      <c r="G49" s="49"/>
      <c r="H49" s="5"/>
      <c r="I49" s="6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1" customFormat="1" ht="17.25">
      <c r="A50" s="56"/>
      <c r="B50" s="66">
        <v>4</v>
      </c>
      <c r="C50" s="67" t="s">
        <v>49</v>
      </c>
      <c r="D50" s="68">
        <v>1</v>
      </c>
      <c r="E50" s="67" t="s">
        <v>43</v>
      </c>
      <c r="F50" s="71" t="s">
        <v>48</v>
      </c>
      <c r="G50" s="49"/>
      <c r="H50" s="5"/>
      <c r="I50" s="6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1" customFormat="1" ht="17.25">
      <c r="A51" s="56"/>
      <c r="B51" s="66">
        <v>5</v>
      </c>
      <c r="C51" s="67" t="s">
        <v>50</v>
      </c>
      <c r="D51" s="72">
        <f>C14*3</f>
        <v>0.24</v>
      </c>
      <c r="E51" s="67" t="s">
        <v>51</v>
      </c>
      <c r="F51" s="71" t="s">
        <v>52</v>
      </c>
      <c r="G51" s="49"/>
      <c r="H51" s="5"/>
      <c r="I51" s="6"/>
      <c r="J51" s="6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1" customFormat="1" ht="17.25">
      <c r="A52" s="73"/>
      <c r="B52" s="66">
        <v>6</v>
      </c>
      <c r="C52" s="67" t="s">
        <v>53</v>
      </c>
      <c r="D52" s="70">
        <v>0</v>
      </c>
      <c r="E52" s="67" t="s">
        <v>51</v>
      </c>
      <c r="F52" s="71" t="s">
        <v>54</v>
      </c>
      <c r="G52" s="49"/>
      <c r="H52" s="5"/>
      <c r="I52" s="6"/>
      <c r="J52" s="6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1" customFormat="1" ht="17.25">
      <c r="A53" s="73"/>
      <c r="B53" s="66">
        <v>7</v>
      </c>
      <c r="C53" s="67" t="s">
        <v>55</v>
      </c>
      <c r="D53" s="67">
        <f>C12</f>
        <v>33</v>
      </c>
      <c r="E53" s="67" t="s">
        <v>56</v>
      </c>
      <c r="F53" s="74">
        <f>G19</f>
        <v>3.75</v>
      </c>
      <c r="G53" s="49"/>
      <c r="H53" s="5"/>
      <c r="I53" s="6"/>
      <c r="J53" s="6"/>
      <c r="K53" s="6"/>
      <c r="L53" s="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1" customFormat="1" ht="17.25">
      <c r="A54" s="73"/>
      <c r="B54" s="66">
        <v>8</v>
      </c>
      <c r="C54" s="75" t="s">
        <v>57</v>
      </c>
      <c r="D54" s="67" t="s">
        <v>58</v>
      </c>
      <c r="E54" s="67"/>
      <c r="F54" s="69" t="s">
        <v>59</v>
      </c>
      <c r="G54" s="76"/>
      <c r="H54" s="5"/>
      <c r="I54" s="6"/>
      <c r="J54" s="6"/>
      <c r="K54" s="6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1" customFormat="1" ht="17.25">
      <c r="A55" s="73"/>
      <c r="B55" s="66">
        <v>9</v>
      </c>
      <c r="C55" s="75" t="s">
        <v>60</v>
      </c>
      <c r="D55" s="67" t="s">
        <v>58</v>
      </c>
      <c r="E55" s="67"/>
      <c r="F55" s="69" t="s">
        <v>59</v>
      </c>
      <c r="G55" s="77"/>
      <c r="H55" s="5"/>
      <c r="I55" s="6"/>
      <c r="J55" s="6"/>
      <c r="K55" s="6"/>
      <c r="L55" s="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2:255" s="2" customFormat="1" ht="18">
      <c r="B56" s="78">
        <v>10</v>
      </c>
      <c r="C56" s="78" t="s">
        <v>61</v>
      </c>
      <c r="D56" s="78" t="s">
        <v>62</v>
      </c>
      <c r="E56" s="79"/>
      <c r="F56" s="79" t="s">
        <v>63</v>
      </c>
      <c r="G56" s="77"/>
      <c r="H56" s="5"/>
      <c r="I56" s="6"/>
      <c r="J56" s="6"/>
      <c r="K56" s="6"/>
      <c r="L56" s="7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7:255" s="2" customFormat="1" ht="17.25">
      <c r="G57" s="5"/>
      <c r="H57" s="5"/>
      <c r="I57" s="6"/>
      <c r="J57" s="6"/>
      <c r="K57" s="6"/>
      <c r="L57" s="7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7:12" s="2" customFormat="1" ht="17.25">
      <c r="G58" s="5"/>
      <c r="H58" s="5"/>
      <c r="I58" s="6"/>
      <c r="J58" s="6"/>
      <c r="K58" s="6"/>
      <c r="L58" s="7"/>
    </row>
    <row r="59" spans="7:12" s="2" customFormat="1" ht="17.25">
      <c r="G59" s="5"/>
      <c r="H59" s="5"/>
      <c r="I59" s="6"/>
      <c r="J59" s="6"/>
      <c r="K59" s="6"/>
      <c r="L59" s="7"/>
    </row>
    <row r="60" spans="7:12" s="2" customFormat="1" ht="17.25">
      <c r="G60" s="5"/>
      <c r="H60" s="5"/>
      <c r="I60" s="6"/>
      <c r="J60" s="6"/>
      <c r="K60" s="6"/>
      <c r="L60" s="7"/>
    </row>
    <row r="61" spans="7:12" s="2" customFormat="1" ht="17.25">
      <c r="G61" s="5"/>
      <c r="H61" s="5"/>
      <c r="I61" s="6"/>
      <c r="J61" s="6"/>
      <c r="K61" s="6"/>
      <c r="L61" s="7"/>
    </row>
    <row r="62" spans="7:12" s="2" customFormat="1" ht="17.25">
      <c r="G62" s="5"/>
      <c r="H62" s="5"/>
      <c r="I62" s="6"/>
      <c r="J62" s="6"/>
      <c r="K62" s="6"/>
      <c r="L62" s="7"/>
    </row>
    <row r="63" spans="7:12" s="2" customFormat="1" ht="17.25">
      <c r="G63" s="5"/>
      <c r="H63" s="5"/>
      <c r="I63" s="6"/>
      <c r="J63" s="6"/>
      <c r="K63" s="6"/>
      <c r="L63" s="7"/>
    </row>
    <row r="64" spans="7:12" s="2" customFormat="1" ht="17.25">
      <c r="G64" s="5"/>
      <c r="H64" s="5"/>
      <c r="I64" s="6"/>
      <c r="J64" s="6"/>
      <c r="K64" s="6"/>
      <c r="L64" s="7"/>
    </row>
    <row r="65" spans="7:12" s="2" customFormat="1" ht="17.25">
      <c r="G65" s="5"/>
      <c r="H65" s="5"/>
      <c r="I65" s="6"/>
      <c r="J65" s="6"/>
      <c r="K65" s="6"/>
      <c r="L65" s="7"/>
    </row>
    <row r="66" spans="7:12" s="2" customFormat="1" ht="17.25">
      <c r="G66" s="5"/>
      <c r="H66" s="5"/>
      <c r="I66" s="6"/>
      <c r="J66" s="6"/>
      <c r="K66" s="6"/>
      <c r="L66" s="7"/>
    </row>
    <row r="67" spans="7:12" s="2" customFormat="1" ht="17.25">
      <c r="G67" s="5"/>
      <c r="H67" s="5"/>
      <c r="I67" s="6"/>
      <c r="J67" s="6"/>
      <c r="K67" s="6"/>
      <c r="L67" s="7"/>
    </row>
    <row r="68" spans="7:12" s="2" customFormat="1" ht="17.25">
      <c r="G68" s="5"/>
      <c r="H68" s="5"/>
      <c r="I68" s="6"/>
      <c r="J68" s="6"/>
      <c r="K68" s="6"/>
      <c r="L68" s="7"/>
    </row>
    <row r="69" spans="7:12" s="2" customFormat="1" ht="17.25">
      <c r="G69" s="5"/>
      <c r="H69" s="5"/>
      <c r="I69" s="6"/>
      <c r="J69" s="6"/>
      <c r="K69" s="6"/>
      <c r="L69" s="7"/>
    </row>
    <row r="70" spans="7:12" s="2" customFormat="1" ht="17.25">
      <c r="G70" s="5"/>
      <c r="H70" s="5"/>
      <c r="I70" s="6"/>
      <c r="J70" s="6"/>
      <c r="K70" s="6"/>
      <c r="L70" s="7"/>
    </row>
    <row r="71" spans="7:12" s="2" customFormat="1" ht="17.25">
      <c r="G71" s="5"/>
      <c r="H71" s="5"/>
      <c r="I71" s="6"/>
      <c r="J71" s="6"/>
      <c r="K71" s="6"/>
      <c r="L71" s="7"/>
    </row>
    <row r="72" spans="7:12" s="2" customFormat="1" ht="17.25">
      <c r="G72" s="5"/>
      <c r="H72" s="5"/>
      <c r="I72" s="6"/>
      <c r="J72" s="6"/>
      <c r="K72" s="6"/>
      <c r="L72" s="7"/>
    </row>
    <row r="73" spans="7:12" s="2" customFormat="1" ht="17.25">
      <c r="G73" s="5"/>
      <c r="H73" s="5"/>
      <c r="I73" s="6"/>
      <c r="J73" s="6"/>
      <c r="K73" s="6"/>
      <c r="L73" s="7"/>
    </row>
    <row r="74" spans="7:12" s="2" customFormat="1" ht="17.25">
      <c r="G74" s="5"/>
      <c r="H74" s="5"/>
      <c r="I74" s="6"/>
      <c r="J74" s="6"/>
      <c r="K74" s="6"/>
      <c r="L74" s="7"/>
    </row>
    <row r="75" spans="7:12" s="2" customFormat="1" ht="17.25">
      <c r="G75" s="5"/>
      <c r="H75" s="5"/>
      <c r="I75" s="6"/>
      <c r="J75" s="6"/>
      <c r="K75" s="6"/>
      <c r="L75" s="7"/>
    </row>
    <row r="76" spans="1:12" s="2" customFormat="1" ht="19.5">
      <c r="A76" s="59" t="s">
        <v>64</v>
      </c>
      <c r="B76" s="56"/>
      <c r="C76" s="60"/>
      <c r="D76" s="61"/>
      <c r="E76" s="62"/>
      <c r="F76" s="62"/>
      <c r="G76" s="5"/>
      <c r="H76" s="5"/>
      <c r="I76" s="6"/>
      <c r="J76" s="6"/>
      <c r="K76" s="6"/>
      <c r="L76" s="7"/>
    </row>
    <row r="77" spans="1:12" s="2" customFormat="1" ht="17.25">
      <c r="A77" s="56"/>
      <c r="B77" s="63" t="s">
        <v>37</v>
      </c>
      <c r="C77" s="64" t="s">
        <v>38</v>
      </c>
      <c r="D77" s="64" t="s">
        <v>39</v>
      </c>
      <c r="E77" s="64" t="s">
        <v>40</v>
      </c>
      <c r="F77" s="65" t="s">
        <v>41</v>
      </c>
      <c r="G77" s="5"/>
      <c r="H77" s="5"/>
      <c r="I77" s="6"/>
      <c r="J77" s="6"/>
      <c r="K77" s="6"/>
      <c r="L77" s="7"/>
    </row>
    <row r="78" spans="1:12" s="2" customFormat="1" ht="17.25">
      <c r="A78" s="56"/>
      <c r="B78" s="66">
        <v>1</v>
      </c>
      <c r="C78" s="67" t="s">
        <v>65</v>
      </c>
      <c r="D78" s="68">
        <f>C24</f>
        <v>45.833333333333336</v>
      </c>
      <c r="E78" s="67" t="s">
        <v>43</v>
      </c>
      <c r="F78" s="69" t="s">
        <v>44</v>
      </c>
      <c r="G78" s="5"/>
      <c r="H78" s="5"/>
      <c r="I78" s="6"/>
      <c r="J78" s="6"/>
      <c r="K78" s="6"/>
      <c r="L78" s="7"/>
    </row>
    <row r="79" spans="1:12" s="2" customFormat="1" ht="17.25">
      <c r="A79" s="56"/>
      <c r="B79" s="66">
        <v>2</v>
      </c>
      <c r="C79" s="67" t="s">
        <v>66</v>
      </c>
      <c r="D79" s="70">
        <v>0.1</v>
      </c>
      <c r="E79" s="67" t="s">
        <v>43</v>
      </c>
      <c r="F79" s="69" t="s">
        <v>46</v>
      </c>
      <c r="G79" s="5"/>
      <c r="H79" s="5"/>
      <c r="I79" s="6"/>
      <c r="J79" s="6"/>
      <c r="K79" s="6"/>
      <c r="L79" s="7"/>
    </row>
    <row r="80" spans="1:12" s="2" customFormat="1" ht="17.25">
      <c r="A80" s="56"/>
      <c r="B80" s="66">
        <v>3</v>
      </c>
      <c r="C80" s="67" t="s">
        <v>67</v>
      </c>
      <c r="D80" s="70">
        <v>0.1</v>
      </c>
      <c r="E80" s="67" t="s">
        <v>43</v>
      </c>
      <c r="F80" s="71" t="s">
        <v>48</v>
      </c>
      <c r="G80" s="5"/>
      <c r="H80" s="5"/>
      <c r="I80" s="6"/>
      <c r="J80" s="6"/>
      <c r="K80" s="6"/>
      <c r="L80" s="7"/>
    </row>
    <row r="81" spans="1:12" s="2" customFormat="1" ht="17.25">
      <c r="A81" s="56"/>
      <c r="B81" s="66">
        <v>4</v>
      </c>
      <c r="C81" s="67" t="s">
        <v>68</v>
      </c>
      <c r="D81" s="68">
        <v>1</v>
      </c>
      <c r="E81" s="67" t="s">
        <v>43</v>
      </c>
      <c r="F81" s="71" t="s">
        <v>48</v>
      </c>
      <c r="G81" s="5"/>
      <c r="H81" s="5"/>
      <c r="I81" s="6"/>
      <c r="J81" s="6"/>
      <c r="K81" s="6"/>
      <c r="L81" s="7"/>
    </row>
    <row r="82" spans="1:12" s="2" customFormat="1" ht="17.25">
      <c r="A82" s="56"/>
      <c r="B82" s="66">
        <v>5</v>
      </c>
      <c r="C82" s="67" t="s">
        <v>69</v>
      </c>
      <c r="D82" s="72">
        <f>C14*2</f>
        <v>0.16</v>
      </c>
      <c r="E82" s="67" t="s">
        <v>51</v>
      </c>
      <c r="F82" s="71" t="s">
        <v>52</v>
      </c>
      <c r="G82" s="5"/>
      <c r="H82" s="5"/>
      <c r="I82" s="6"/>
      <c r="J82" s="6"/>
      <c r="K82" s="6"/>
      <c r="L82" s="7"/>
    </row>
    <row r="83" spans="1:12" s="2" customFormat="1" ht="17.25">
      <c r="A83" s="73"/>
      <c r="B83" s="66">
        <v>6</v>
      </c>
      <c r="C83" s="67" t="s">
        <v>55</v>
      </c>
      <c r="D83" s="67">
        <f>C12</f>
        <v>33</v>
      </c>
      <c r="E83" s="67" t="s">
        <v>56</v>
      </c>
      <c r="F83" s="74">
        <f>G50</f>
        <v>0</v>
      </c>
      <c r="G83" s="5"/>
      <c r="H83" s="5"/>
      <c r="I83" s="6"/>
      <c r="J83" s="6"/>
      <c r="K83" s="6"/>
      <c r="L83" s="7"/>
    </row>
    <row r="84" spans="1:12" s="2" customFormat="1" ht="18">
      <c r="A84" s="73"/>
      <c r="B84" s="83">
        <v>7</v>
      </c>
      <c r="C84" s="78" t="s">
        <v>61</v>
      </c>
      <c r="D84" s="78" t="str">
        <f>IF(C11&gt;2.5,"OC5502超电流","OC5502")</f>
        <v>OC5502</v>
      </c>
      <c r="E84" s="79"/>
      <c r="F84" s="79" t="str">
        <f>IF(D84="OC5502","QFN10","")</f>
        <v>QFN10</v>
      </c>
      <c r="G84" s="5"/>
      <c r="H84" s="5"/>
      <c r="I84" s="6"/>
      <c r="J84" s="6"/>
      <c r="K84" s="6"/>
      <c r="L84" s="7"/>
    </row>
    <row r="85" spans="1:12" s="2" customFormat="1" ht="17.25">
      <c r="A85" s="73"/>
      <c r="G85" s="5"/>
      <c r="H85" s="5"/>
      <c r="I85" s="6"/>
      <c r="J85" s="6"/>
      <c r="K85" s="6"/>
      <c r="L85" s="7"/>
    </row>
    <row r="86" spans="1:12" s="2" customFormat="1" ht="17.25">
      <c r="A86" s="73"/>
      <c r="G86" s="5"/>
      <c r="H86" s="5"/>
      <c r="I86" s="6"/>
      <c r="J86" s="6"/>
      <c r="K86" s="6"/>
      <c r="L86" s="7"/>
    </row>
    <row r="87" spans="7:12" s="2" customFormat="1" ht="17.25">
      <c r="G87" s="5"/>
      <c r="H87" s="5"/>
      <c r="I87" s="6"/>
      <c r="J87" s="6"/>
      <c r="K87" s="6"/>
      <c r="L87" s="7"/>
    </row>
    <row r="88" spans="7:12" s="2" customFormat="1" ht="17.25">
      <c r="G88" s="5"/>
      <c r="H88" s="5"/>
      <c r="I88" s="6"/>
      <c r="J88" s="6"/>
      <c r="K88" s="6"/>
      <c r="L88" s="7"/>
    </row>
    <row r="89" spans="7:12" s="2" customFormat="1" ht="17.25">
      <c r="G89" s="5"/>
      <c r="H89" s="5"/>
      <c r="I89" s="6"/>
      <c r="J89" s="6"/>
      <c r="K89" s="6"/>
      <c r="L89" s="7"/>
    </row>
    <row r="90" spans="7:12" s="2" customFormat="1" ht="17.25">
      <c r="G90" s="5"/>
      <c r="H90" s="5"/>
      <c r="I90" s="6"/>
      <c r="J90" s="6"/>
      <c r="K90" s="6"/>
      <c r="L90" s="7"/>
    </row>
    <row r="91" spans="7:12" s="2" customFormat="1" ht="17.25">
      <c r="G91" s="5"/>
      <c r="H91" s="5"/>
      <c r="I91" s="6"/>
      <c r="J91" s="6"/>
      <c r="K91" s="6"/>
      <c r="L91" s="7"/>
    </row>
    <row r="92" spans="7:12" s="2" customFormat="1" ht="17.25">
      <c r="G92" s="5"/>
      <c r="H92" s="5"/>
      <c r="I92" s="6"/>
      <c r="J92" s="6"/>
      <c r="K92" s="6"/>
      <c r="L92" s="7"/>
    </row>
    <row r="93" spans="7:12" s="2" customFormat="1" ht="17.25">
      <c r="G93" s="5"/>
      <c r="H93" s="5"/>
      <c r="I93" s="6"/>
      <c r="J93" s="6"/>
      <c r="K93" s="6"/>
      <c r="L93" s="7"/>
    </row>
    <row r="94" spans="7:12" s="2" customFormat="1" ht="17.25">
      <c r="G94" s="5"/>
      <c r="H94" s="5"/>
      <c r="I94" s="6"/>
      <c r="J94" s="6"/>
      <c r="K94" s="6"/>
      <c r="L94" s="7"/>
    </row>
    <row r="95" spans="7:12" s="2" customFormat="1" ht="17.25">
      <c r="G95" s="5"/>
      <c r="H95" s="5"/>
      <c r="I95" s="6"/>
      <c r="J95" s="6"/>
      <c r="K95" s="6"/>
      <c r="L95" s="7"/>
    </row>
    <row r="96" spans="7:12" s="2" customFormat="1" ht="17.25">
      <c r="G96" s="5"/>
      <c r="H96" s="5"/>
      <c r="I96" s="6"/>
      <c r="J96" s="6"/>
      <c r="K96" s="6"/>
      <c r="L96" s="7"/>
    </row>
    <row r="97" spans="7:12" s="2" customFormat="1" ht="17.25">
      <c r="G97" s="5"/>
      <c r="H97" s="5"/>
      <c r="I97" s="6"/>
      <c r="J97" s="6"/>
      <c r="K97" s="6"/>
      <c r="L97" s="7"/>
    </row>
    <row r="98" spans="7:12" s="2" customFormat="1" ht="17.25">
      <c r="G98" s="5"/>
      <c r="H98" s="5"/>
      <c r="I98" s="6"/>
      <c r="J98" s="6"/>
      <c r="K98" s="6"/>
      <c r="L98" s="7"/>
    </row>
    <row r="99" spans="7:12" s="2" customFormat="1" ht="17.25">
      <c r="G99" s="5"/>
      <c r="H99" s="5"/>
      <c r="I99" s="6"/>
      <c r="J99" s="6"/>
      <c r="K99" s="6"/>
      <c r="L99" s="7"/>
    </row>
    <row r="100" spans="1:12" s="2" customFormat="1" ht="20.25">
      <c r="A100" s="59" t="s">
        <v>70</v>
      </c>
      <c r="B100" s="56"/>
      <c r="C100" s="60"/>
      <c r="D100" s="61"/>
      <c r="E100" s="62"/>
      <c r="F100" s="62"/>
      <c r="G100" s="5"/>
      <c r="H100" s="5"/>
      <c r="I100" s="6"/>
      <c r="J100" s="6"/>
      <c r="K100" s="6"/>
      <c r="L100" s="7"/>
    </row>
    <row r="101" spans="2:12" s="2" customFormat="1" ht="17.25">
      <c r="B101" s="63" t="s">
        <v>37</v>
      </c>
      <c r="C101" s="64" t="s">
        <v>38</v>
      </c>
      <c r="D101" s="64" t="s">
        <v>39</v>
      </c>
      <c r="E101" s="64" t="s">
        <v>40</v>
      </c>
      <c r="F101" s="65" t="s">
        <v>41</v>
      </c>
      <c r="G101" s="5"/>
      <c r="H101" s="5"/>
      <c r="I101" s="6"/>
      <c r="J101" s="6"/>
      <c r="K101" s="6"/>
      <c r="L101" s="7"/>
    </row>
    <row r="102" spans="2:12" s="2" customFormat="1" ht="17.25">
      <c r="B102" s="66">
        <v>1</v>
      </c>
      <c r="C102" s="67" t="s">
        <v>65</v>
      </c>
      <c r="D102" s="68">
        <f>C24</f>
        <v>45.833333333333336</v>
      </c>
      <c r="E102" s="67" t="s">
        <v>43</v>
      </c>
      <c r="F102" s="69" t="s">
        <v>44</v>
      </c>
      <c r="G102" s="5"/>
      <c r="H102" s="5"/>
      <c r="I102" s="6"/>
      <c r="J102" s="6"/>
      <c r="K102" s="6"/>
      <c r="L102" s="7"/>
    </row>
    <row r="103" spans="2:12" s="2" customFormat="1" ht="17.25">
      <c r="B103" s="66">
        <v>2</v>
      </c>
      <c r="C103" s="67" t="s">
        <v>71</v>
      </c>
      <c r="D103" s="70">
        <v>0.1</v>
      </c>
      <c r="E103" s="67" t="s">
        <v>43</v>
      </c>
      <c r="F103" s="69" t="s">
        <v>46</v>
      </c>
      <c r="G103" s="5"/>
      <c r="H103" s="5"/>
      <c r="I103" s="6"/>
      <c r="J103" s="6"/>
      <c r="K103" s="6"/>
      <c r="L103" s="7"/>
    </row>
    <row r="104" spans="1:12" s="2" customFormat="1" ht="17.25">
      <c r="A104" s="56"/>
      <c r="B104" s="66">
        <v>3</v>
      </c>
      <c r="C104" s="67" t="s">
        <v>72</v>
      </c>
      <c r="D104" s="70">
        <v>0.1</v>
      </c>
      <c r="E104" s="67" t="s">
        <v>43</v>
      </c>
      <c r="F104" s="71" t="s">
        <v>48</v>
      </c>
      <c r="G104" s="5"/>
      <c r="H104" s="5"/>
      <c r="I104" s="6"/>
      <c r="J104" s="6"/>
      <c r="K104" s="6"/>
      <c r="L104" s="7"/>
    </row>
    <row r="105" spans="1:12" s="2" customFormat="1" ht="17.25">
      <c r="A105" s="56"/>
      <c r="B105" s="66">
        <v>4</v>
      </c>
      <c r="C105" s="67" t="s">
        <v>73</v>
      </c>
      <c r="D105" s="68">
        <v>1</v>
      </c>
      <c r="E105" s="67" t="s">
        <v>43</v>
      </c>
      <c r="F105" s="71" t="s">
        <v>48</v>
      </c>
      <c r="G105" s="5"/>
      <c r="H105" s="5"/>
      <c r="I105" s="6"/>
      <c r="J105" s="6"/>
      <c r="K105" s="6"/>
      <c r="L105" s="7"/>
    </row>
    <row r="106" spans="1:12" s="2" customFormat="1" ht="17.25">
      <c r="A106" s="56"/>
      <c r="B106" s="66">
        <v>5</v>
      </c>
      <c r="C106" s="67" t="s">
        <v>74</v>
      </c>
      <c r="D106" s="72">
        <f>C14*2</f>
        <v>0.16</v>
      </c>
      <c r="E106" s="67" t="s">
        <v>51</v>
      </c>
      <c r="F106" s="71" t="s">
        <v>52</v>
      </c>
      <c r="G106" s="5"/>
      <c r="H106" s="5"/>
      <c r="I106" s="6"/>
      <c r="J106" s="6"/>
      <c r="K106" s="6"/>
      <c r="L106" s="7"/>
    </row>
    <row r="107" spans="1:12" s="2" customFormat="1" ht="17.25">
      <c r="A107" s="56"/>
      <c r="B107" s="66">
        <v>6</v>
      </c>
      <c r="C107" s="67" t="s">
        <v>55</v>
      </c>
      <c r="D107" s="67">
        <f>C12</f>
        <v>33</v>
      </c>
      <c r="E107" s="67" t="s">
        <v>56</v>
      </c>
      <c r="F107" s="74">
        <f>G74</f>
        <v>0</v>
      </c>
      <c r="G107" s="5"/>
      <c r="H107" s="5"/>
      <c r="I107" s="6"/>
      <c r="J107" s="6"/>
      <c r="K107" s="6"/>
      <c r="L107" s="7"/>
    </row>
    <row r="108" spans="1:12" s="2" customFormat="1" ht="17.25">
      <c r="A108" s="56"/>
      <c r="B108" s="66">
        <v>7</v>
      </c>
      <c r="C108" s="75" t="s">
        <v>57</v>
      </c>
      <c r="D108" s="67" t="s">
        <v>58</v>
      </c>
      <c r="E108" s="67"/>
      <c r="F108" s="69" t="s">
        <v>59</v>
      </c>
      <c r="G108" s="5"/>
      <c r="H108" s="5"/>
      <c r="I108" s="6"/>
      <c r="J108" s="6"/>
      <c r="K108" s="6"/>
      <c r="L108" s="7"/>
    </row>
    <row r="109" spans="1:12" s="2" customFormat="1" ht="18">
      <c r="A109" s="56"/>
      <c r="B109" s="83">
        <v>8</v>
      </c>
      <c r="C109" s="78" t="s">
        <v>61</v>
      </c>
      <c r="D109" s="78" t="s">
        <v>75</v>
      </c>
      <c r="E109" s="79"/>
      <c r="F109" s="79" t="s">
        <v>76</v>
      </c>
      <c r="G109" s="5"/>
      <c r="H109" s="5"/>
      <c r="I109" s="6"/>
      <c r="J109" s="6"/>
      <c r="K109" s="6"/>
      <c r="L109" s="7"/>
    </row>
    <row r="110" spans="1:12" s="2" customFormat="1" ht="17.25">
      <c r="A110" s="73"/>
      <c r="G110" s="5"/>
      <c r="H110" s="5"/>
      <c r="I110" s="6"/>
      <c r="J110" s="6"/>
      <c r="K110" s="6"/>
      <c r="L110" s="7"/>
    </row>
    <row r="111" spans="1:12" s="2" customFormat="1" ht="17.25">
      <c r="A111" s="73"/>
      <c r="G111" s="5"/>
      <c r="H111" s="5"/>
      <c r="I111" s="6"/>
      <c r="J111" s="6"/>
      <c r="K111" s="6"/>
      <c r="L111" s="7"/>
    </row>
    <row r="112" spans="1:12" s="2" customFormat="1" ht="17.25">
      <c r="A112" s="73"/>
      <c r="G112" s="5"/>
      <c r="H112" s="5"/>
      <c r="I112" s="6"/>
      <c r="J112" s="6"/>
      <c r="K112" s="6"/>
      <c r="L112" s="7"/>
    </row>
    <row r="113" spans="1:12" s="2" customFormat="1" ht="17.25">
      <c r="A113" s="73"/>
      <c r="G113" s="5"/>
      <c r="H113" s="5"/>
      <c r="I113" s="6"/>
      <c r="J113" s="6"/>
      <c r="K113" s="6"/>
      <c r="L113" s="7"/>
    </row>
    <row r="114" spans="7:12" s="2" customFormat="1" ht="17.25">
      <c r="G114" s="5"/>
      <c r="H114" s="5"/>
      <c r="I114" s="6"/>
      <c r="J114" s="6"/>
      <c r="K114" s="6"/>
      <c r="L114" s="7"/>
    </row>
    <row r="115" spans="7:12" s="2" customFormat="1" ht="17.25">
      <c r="G115" s="5"/>
      <c r="H115" s="5"/>
      <c r="I115" s="6"/>
      <c r="J115" s="6"/>
      <c r="K115" s="6"/>
      <c r="L115" s="7"/>
    </row>
    <row r="116" spans="7:12" s="2" customFormat="1" ht="17.25">
      <c r="G116" s="5"/>
      <c r="H116" s="5"/>
      <c r="I116" s="6"/>
      <c r="J116" s="6"/>
      <c r="K116" s="6"/>
      <c r="L116" s="7"/>
    </row>
    <row r="117" spans="7:12" s="2" customFormat="1" ht="17.25">
      <c r="G117" s="5"/>
      <c r="H117" s="5"/>
      <c r="I117" s="6"/>
      <c r="J117" s="6"/>
      <c r="K117" s="6"/>
      <c r="L117" s="7"/>
    </row>
    <row r="118" spans="7:12" s="2" customFormat="1" ht="17.25">
      <c r="G118" s="5"/>
      <c r="H118" s="5"/>
      <c r="I118" s="6"/>
      <c r="J118" s="6"/>
      <c r="K118" s="6"/>
      <c r="L118" s="7"/>
    </row>
    <row r="119" spans="7:12" s="2" customFormat="1" ht="17.25">
      <c r="G119" s="5"/>
      <c r="H119" s="5"/>
      <c r="I119" s="6"/>
      <c r="J119" s="6"/>
      <c r="K119" s="6"/>
      <c r="L119" s="7"/>
    </row>
    <row r="120" spans="7:12" s="2" customFormat="1" ht="17.25">
      <c r="G120" s="5"/>
      <c r="H120" s="5"/>
      <c r="I120" s="6"/>
      <c r="J120" s="6"/>
      <c r="K120" s="6"/>
      <c r="L120" s="7"/>
    </row>
    <row r="121" spans="7:12" s="2" customFormat="1" ht="17.25">
      <c r="G121" s="5"/>
      <c r="H121" s="5"/>
      <c r="I121" s="6"/>
      <c r="J121" s="6"/>
      <c r="K121" s="6"/>
      <c r="L121" s="7"/>
    </row>
    <row r="122" spans="7:12" s="2" customFormat="1" ht="17.25">
      <c r="G122" s="5"/>
      <c r="H122" s="5"/>
      <c r="I122" s="6"/>
      <c r="J122" s="6"/>
      <c r="K122" s="6"/>
      <c r="L122" s="7"/>
    </row>
    <row r="123" spans="7:12" s="2" customFormat="1" ht="17.25">
      <c r="G123" s="5"/>
      <c r="H123" s="5"/>
      <c r="I123" s="6"/>
      <c r="J123" s="6"/>
      <c r="K123" s="6"/>
      <c r="L123" s="7"/>
    </row>
    <row r="124" spans="7:12" s="2" customFormat="1" ht="17.25">
      <c r="G124" s="5"/>
      <c r="H124" s="5"/>
      <c r="I124" s="6"/>
      <c r="J124" s="6"/>
      <c r="K124" s="6"/>
      <c r="L124" s="7"/>
    </row>
    <row r="125" spans="7:12" s="2" customFormat="1" ht="17.25">
      <c r="G125" s="5"/>
      <c r="H125" s="5"/>
      <c r="I125" s="6"/>
      <c r="J125" s="6"/>
      <c r="K125" s="6"/>
      <c r="L125" s="7"/>
    </row>
    <row r="126" spans="7:12" s="2" customFormat="1" ht="17.25">
      <c r="G126" s="5"/>
      <c r="H126" s="5"/>
      <c r="I126" s="6"/>
      <c r="J126" s="6"/>
      <c r="K126" s="6"/>
      <c r="L126" s="7"/>
    </row>
    <row r="127" spans="7:12" s="2" customFormat="1" ht="17.25">
      <c r="G127" s="5"/>
      <c r="H127" s="5"/>
      <c r="I127" s="6"/>
      <c r="J127" s="6"/>
      <c r="K127" s="6"/>
      <c r="L127" s="7"/>
    </row>
    <row r="128" spans="7:12" s="2" customFormat="1" ht="17.25">
      <c r="G128" s="5"/>
      <c r="H128" s="5"/>
      <c r="I128" s="6"/>
      <c r="J128" s="6"/>
      <c r="K128" s="6"/>
      <c r="L128" s="7"/>
    </row>
    <row r="129" spans="7:12" s="2" customFormat="1" ht="17.25">
      <c r="G129" s="5"/>
      <c r="H129" s="5"/>
      <c r="I129" s="6"/>
      <c r="J129" s="6"/>
      <c r="K129" s="6"/>
      <c r="L129" s="7"/>
    </row>
    <row r="130" spans="7:12" s="2" customFormat="1" ht="17.25">
      <c r="G130" s="5"/>
      <c r="H130" s="5"/>
      <c r="I130" s="6"/>
      <c r="J130" s="6"/>
      <c r="K130" s="6"/>
      <c r="L130" s="7"/>
    </row>
    <row r="131" spans="7:12" s="2" customFormat="1" ht="17.25">
      <c r="G131" s="5"/>
      <c r="H131" s="5"/>
      <c r="I131" s="6"/>
      <c r="J131" s="6"/>
      <c r="K131" s="6"/>
      <c r="L131" s="7"/>
    </row>
    <row r="132" spans="7:12" s="2" customFormat="1" ht="17.25">
      <c r="G132" s="5"/>
      <c r="H132" s="5"/>
      <c r="I132" s="6"/>
      <c r="J132" s="6"/>
      <c r="K132" s="6"/>
      <c r="L132" s="7"/>
    </row>
    <row r="133" spans="7:12" s="2" customFormat="1" ht="17.25">
      <c r="G133" s="5"/>
      <c r="H133" s="5"/>
      <c r="I133" s="6"/>
      <c r="J133" s="6"/>
      <c r="K133" s="6"/>
      <c r="L133" s="7"/>
    </row>
    <row r="134" spans="7:12" s="2" customFormat="1" ht="17.25">
      <c r="G134" s="5"/>
      <c r="H134" s="5"/>
      <c r="I134" s="6"/>
      <c r="J134" s="6"/>
      <c r="K134" s="6"/>
      <c r="L134" s="7"/>
    </row>
    <row r="135" spans="7:12" s="2" customFormat="1" ht="17.25">
      <c r="G135" s="5"/>
      <c r="H135" s="5"/>
      <c r="I135" s="6"/>
      <c r="J135" s="6"/>
      <c r="K135" s="6"/>
      <c r="L135" s="7"/>
    </row>
    <row r="136" spans="7:12" s="2" customFormat="1" ht="17.25">
      <c r="G136" s="5"/>
      <c r="H136" s="5"/>
      <c r="I136" s="6"/>
      <c r="J136" s="6"/>
      <c r="K136" s="6"/>
      <c r="L136" s="7"/>
    </row>
    <row r="137" spans="7:12" s="2" customFormat="1" ht="17.25">
      <c r="G137" s="5"/>
      <c r="H137" s="5"/>
      <c r="I137" s="6"/>
      <c r="J137" s="6"/>
      <c r="K137" s="6"/>
      <c r="L137" s="7"/>
    </row>
    <row r="138" spans="7:12" s="2" customFormat="1" ht="17.25">
      <c r="G138" s="5"/>
      <c r="H138" s="5"/>
      <c r="I138" s="6"/>
      <c r="J138" s="6"/>
      <c r="K138" s="6"/>
      <c r="L138" s="7"/>
    </row>
    <row r="139" spans="7:12" s="2" customFormat="1" ht="17.25">
      <c r="G139" s="5"/>
      <c r="H139" s="5"/>
      <c r="I139" s="6"/>
      <c r="J139" s="6"/>
      <c r="K139" s="6"/>
      <c r="L139" s="7"/>
    </row>
    <row r="140" spans="7:12" s="2" customFormat="1" ht="17.25">
      <c r="G140" s="5"/>
      <c r="H140" s="5"/>
      <c r="I140" s="6"/>
      <c r="J140" s="6"/>
      <c r="K140" s="6"/>
      <c r="L140" s="7"/>
    </row>
    <row r="141" spans="7:12" s="2" customFormat="1" ht="17.25">
      <c r="G141" s="5"/>
      <c r="H141" s="5"/>
      <c r="I141" s="6"/>
      <c r="J141" s="6"/>
      <c r="K141" s="6"/>
      <c r="L141" s="7"/>
    </row>
    <row r="142" spans="7:12" s="2" customFormat="1" ht="17.25">
      <c r="G142" s="5"/>
      <c r="H142" s="5"/>
      <c r="I142" s="6"/>
      <c r="J142" s="6"/>
      <c r="K142" s="6"/>
      <c r="L142" s="7"/>
    </row>
    <row r="143" spans="7:12" s="2" customFormat="1" ht="17.25">
      <c r="G143" s="5"/>
      <c r="H143" s="5"/>
      <c r="I143" s="6"/>
      <c r="J143" s="6"/>
      <c r="K143" s="6"/>
      <c r="L143" s="7"/>
    </row>
    <row r="144" spans="7:12" s="2" customFormat="1" ht="17.25">
      <c r="G144" s="5"/>
      <c r="H144" s="5"/>
      <c r="I144" s="6"/>
      <c r="J144" s="6"/>
      <c r="K144" s="6"/>
      <c r="L144" s="7"/>
    </row>
    <row r="145" spans="7:12" s="2" customFormat="1" ht="17.25">
      <c r="G145" s="5"/>
      <c r="H145" s="5"/>
      <c r="I145" s="6"/>
      <c r="J145" s="6"/>
      <c r="K145" s="6"/>
      <c r="L145" s="7"/>
    </row>
    <row r="146" spans="7:12" s="2" customFormat="1" ht="17.25">
      <c r="G146" s="5"/>
      <c r="H146" s="5"/>
      <c r="I146" s="6"/>
      <c r="J146" s="6"/>
      <c r="K146" s="6"/>
      <c r="L146" s="7"/>
    </row>
    <row r="147" spans="7:12" s="2" customFormat="1" ht="17.25">
      <c r="G147" s="5"/>
      <c r="H147" s="5"/>
      <c r="I147" s="6"/>
      <c r="J147" s="6"/>
      <c r="K147" s="6"/>
      <c r="L147" s="7"/>
    </row>
    <row r="148" spans="7:12" s="2" customFormat="1" ht="17.25">
      <c r="G148" s="5"/>
      <c r="H148" s="5"/>
      <c r="I148" s="6"/>
      <c r="J148" s="6"/>
      <c r="K148" s="6"/>
      <c r="L148" s="7"/>
    </row>
    <row r="149" spans="7:12" s="2" customFormat="1" ht="17.25">
      <c r="G149" s="5"/>
      <c r="H149" s="5"/>
      <c r="I149" s="6"/>
      <c r="J149" s="6"/>
      <c r="K149" s="6"/>
      <c r="L149" s="7"/>
    </row>
    <row r="150" spans="7:12" s="2" customFormat="1" ht="17.25">
      <c r="G150" s="5"/>
      <c r="H150" s="5"/>
      <c r="I150" s="6"/>
      <c r="J150" s="6"/>
      <c r="K150" s="6"/>
      <c r="L150" s="7"/>
    </row>
    <row r="151" spans="7:12" s="2" customFormat="1" ht="17.25">
      <c r="G151" s="5"/>
      <c r="H151" s="5"/>
      <c r="I151" s="6"/>
      <c r="J151" s="6"/>
      <c r="K151" s="6"/>
      <c r="L151" s="7"/>
    </row>
    <row r="152" spans="7:12" s="2" customFormat="1" ht="17.25">
      <c r="G152" s="5"/>
      <c r="H152" s="5"/>
      <c r="I152" s="6"/>
      <c r="J152" s="6"/>
      <c r="K152" s="6"/>
      <c r="L152" s="7"/>
    </row>
    <row r="153" spans="7:12" s="2" customFormat="1" ht="17.25">
      <c r="G153" s="5"/>
      <c r="H153" s="5"/>
      <c r="I153" s="6"/>
      <c r="J153" s="6"/>
      <c r="K153" s="6"/>
      <c r="L153" s="7"/>
    </row>
    <row r="154" spans="7:12" s="2" customFormat="1" ht="17.25">
      <c r="G154" s="5"/>
      <c r="H154" s="5"/>
      <c r="I154" s="6"/>
      <c r="J154" s="6"/>
      <c r="K154" s="6"/>
      <c r="L154" s="7"/>
    </row>
    <row r="155" spans="7:12" s="2" customFormat="1" ht="17.25">
      <c r="G155" s="5"/>
      <c r="H155" s="5"/>
      <c r="I155" s="6"/>
      <c r="J155" s="6"/>
      <c r="K155" s="6"/>
      <c r="L155" s="7"/>
    </row>
    <row r="156" spans="7:12" s="2" customFormat="1" ht="17.25">
      <c r="G156" s="5"/>
      <c r="H156" s="5"/>
      <c r="I156" s="6"/>
      <c r="J156" s="6"/>
      <c r="K156" s="6"/>
      <c r="L156" s="7"/>
    </row>
    <row r="157" spans="7:12" s="2" customFormat="1" ht="17.25">
      <c r="G157" s="5"/>
      <c r="H157" s="5"/>
      <c r="I157" s="6"/>
      <c r="J157" s="6"/>
      <c r="K157" s="6"/>
      <c r="L157" s="7"/>
    </row>
    <row r="158" spans="7:12" s="2" customFormat="1" ht="17.25">
      <c r="G158" s="5"/>
      <c r="H158" s="5"/>
      <c r="I158" s="6"/>
      <c r="J158" s="6"/>
      <c r="K158" s="6"/>
      <c r="L158" s="7"/>
    </row>
    <row r="159" spans="7:12" s="2" customFormat="1" ht="17.25">
      <c r="G159" s="5"/>
      <c r="H159" s="5"/>
      <c r="I159" s="6"/>
      <c r="J159" s="6"/>
      <c r="K159" s="6"/>
      <c r="L159" s="7"/>
    </row>
    <row r="160" spans="7:12" s="2" customFormat="1" ht="17.25">
      <c r="G160" s="5"/>
      <c r="H160" s="5"/>
      <c r="I160" s="6"/>
      <c r="J160" s="6"/>
      <c r="K160" s="6"/>
      <c r="L160" s="7"/>
    </row>
    <row r="161" spans="7:12" s="2" customFormat="1" ht="17.25">
      <c r="G161" s="5"/>
      <c r="H161" s="5"/>
      <c r="I161" s="6"/>
      <c r="J161" s="6"/>
      <c r="K161" s="6"/>
      <c r="L161" s="7"/>
    </row>
    <row r="162" spans="7:12" s="2" customFormat="1" ht="17.25">
      <c r="G162" s="5"/>
      <c r="H162" s="5"/>
      <c r="I162" s="6"/>
      <c r="J162" s="6"/>
      <c r="K162" s="6"/>
      <c r="L162" s="7"/>
    </row>
    <row r="163" spans="7:12" s="2" customFormat="1" ht="17.25">
      <c r="G163" s="5"/>
      <c r="H163" s="5"/>
      <c r="I163" s="6"/>
      <c r="J163" s="6"/>
      <c r="K163" s="6"/>
      <c r="L163" s="7"/>
    </row>
    <row r="164" spans="7:12" s="2" customFormat="1" ht="17.25">
      <c r="G164" s="5"/>
      <c r="H164" s="5"/>
      <c r="I164" s="6"/>
      <c r="J164" s="6"/>
      <c r="K164" s="6"/>
      <c r="L164" s="7"/>
    </row>
    <row r="165" spans="7:12" s="2" customFormat="1" ht="17.25">
      <c r="G165" s="5"/>
      <c r="H165" s="5"/>
      <c r="I165" s="6"/>
      <c r="J165" s="6"/>
      <c r="K165" s="6"/>
      <c r="L165" s="7"/>
    </row>
    <row r="166" spans="7:12" s="2" customFormat="1" ht="17.25">
      <c r="G166" s="5"/>
      <c r="H166" s="5"/>
      <c r="I166" s="6"/>
      <c r="J166" s="6"/>
      <c r="K166" s="6"/>
      <c r="L166" s="7"/>
    </row>
    <row r="167" spans="7:12" s="2" customFormat="1" ht="17.25">
      <c r="G167" s="5"/>
      <c r="H167" s="5"/>
      <c r="I167" s="6"/>
      <c r="J167" s="6"/>
      <c r="K167" s="6"/>
      <c r="L167" s="7"/>
    </row>
    <row r="168" spans="7:12" s="2" customFormat="1" ht="17.25">
      <c r="G168" s="5"/>
      <c r="H168" s="5"/>
      <c r="I168" s="6"/>
      <c r="J168" s="6"/>
      <c r="K168" s="6"/>
      <c r="L168" s="7"/>
    </row>
    <row r="169" spans="7:12" s="2" customFormat="1" ht="17.25">
      <c r="G169" s="5"/>
      <c r="H169" s="5"/>
      <c r="I169" s="6"/>
      <c r="J169" s="6"/>
      <c r="K169" s="6"/>
      <c r="L169" s="7"/>
    </row>
    <row r="170" spans="7:12" s="2" customFormat="1" ht="17.25">
      <c r="G170" s="5"/>
      <c r="H170" s="5"/>
      <c r="I170" s="6"/>
      <c r="J170" s="6"/>
      <c r="K170" s="6"/>
      <c r="L170" s="7"/>
    </row>
    <row r="171" spans="7:12" s="2" customFormat="1" ht="17.25">
      <c r="G171" s="5"/>
      <c r="H171" s="5"/>
      <c r="I171" s="6"/>
      <c r="J171" s="6"/>
      <c r="K171" s="6"/>
      <c r="L171" s="7"/>
    </row>
    <row r="172" spans="7:12" s="2" customFormat="1" ht="17.25">
      <c r="G172" s="5"/>
      <c r="H172" s="5"/>
      <c r="I172" s="6"/>
      <c r="J172" s="6"/>
      <c r="K172" s="6"/>
      <c r="L172" s="7"/>
    </row>
    <row r="173" spans="7:12" s="2" customFormat="1" ht="17.25">
      <c r="G173" s="5"/>
      <c r="H173" s="5"/>
      <c r="I173" s="6"/>
      <c r="J173" s="6"/>
      <c r="K173" s="6"/>
      <c r="L173" s="7"/>
    </row>
    <row r="174" spans="7:12" s="2" customFormat="1" ht="17.25">
      <c r="G174" s="5"/>
      <c r="H174" s="5"/>
      <c r="I174" s="6"/>
      <c r="J174" s="6"/>
      <c r="K174" s="6"/>
      <c r="L174" s="7"/>
    </row>
    <row r="175" spans="7:12" s="2" customFormat="1" ht="17.25">
      <c r="G175" s="5"/>
      <c r="H175" s="5"/>
      <c r="I175" s="6"/>
      <c r="J175" s="6"/>
      <c r="K175" s="6"/>
      <c r="L175" s="7"/>
    </row>
    <row r="176" spans="7:12" s="2" customFormat="1" ht="17.25">
      <c r="G176" s="5"/>
      <c r="H176" s="5"/>
      <c r="I176" s="6"/>
      <c r="J176" s="6"/>
      <c r="K176" s="6"/>
      <c r="L176" s="7"/>
    </row>
    <row r="177" spans="7:12" s="2" customFormat="1" ht="17.25">
      <c r="G177" s="5"/>
      <c r="H177" s="5"/>
      <c r="I177" s="6"/>
      <c r="J177" s="6"/>
      <c r="K177" s="6"/>
      <c r="L177" s="7"/>
    </row>
    <row r="178" spans="7:12" s="2" customFormat="1" ht="17.25">
      <c r="G178" s="5"/>
      <c r="H178" s="5"/>
      <c r="I178" s="6"/>
      <c r="J178" s="6"/>
      <c r="K178" s="6"/>
      <c r="L178" s="7"/>
    </row>
    <row r="179" spans="7:12" s="2" customFormat="1" ht="17.25">
      <c r="G179" s="5"/>
      <c r="H179" s="5"/>
      <c r="I179" s="6"/>
      <c r="J179" s="6"/>
      <c r="K179" s="6"/>
      <c r="L179" s="7"/>
    </row>
    <row r="180" spans="7:12" s="2" customFormat="1" ht="17.25">
      <c r="G180" s="5"/>
      <c r="H180" s="5"/>
      <c r="I180" s="6"/>
      <c r="J180" s="6"/>
      <c r="K180" s="6"/>
      <c r="L180" s="7"/>
    </row>
    <row r="181" spans="7:12" s="2" customFormat="1" ht="17.25">
      <c r="G181" s="5"/>
      <c r="H181" s="5"/>
      <c r="I181" s="6"/>
      <c r="J181" s="6"/>
      <c r="K181" s="6"/>
      <c r="L181" s="7"/>
    </row>
    <row r="182" spans="7:12" s="2" customFormat="1" ht="17.25">
      <c r="G182" s="5"/>
      <c r="H182" s="5"/>
      <c r="I182" s="6"/>
      <c r="J182" s="6"/>
      <c r="K182" s="6"/>
      <c r="L182" s="7"/>
    </row>
    <row r="183" spans="7:12" s="2" customFormat="1" ht="17.25">
      <c r="G183" s="5"/>
      <c r="H183" s="5"/>
      <c r="I183" s="6"/>
      <c r="J183" s="6"/>
      <c r="K183" s="6"/>
      <c r="L183" s="7"/>
    </row>
    <row r="184" spans="7:12" s="2" customFormat="1" ht="17.25">
      <c r="G184" s="5"/>
      <c r="H184" s="5"/>
      <c r="I184" s="6"/>
      <c r="J184" s="6"/>
      <c r="K184" s="6"/>
      <c r="L184" s="7"/>
    </row>
    <row r="185" spans="7:12" s="2" customFormat="1" ht="17.25">
      <c r="G185" s="5"/>
      <c r="H185" s="5"/>
      <c r="I185" s="6"/>
      <c r="J185" s="6"/>
      <c r="K185" s="6"/>
      <c r="L185" s="7"/>
    </row>
    <row r="186" spans="7:12" s="2" customFormat="1" ht="17.25">
      <c r="G186" s="5"/>
      <c r="H186" s="5"/>
      <c r="I186" s="6"/>
      <c r="J186" s="6"/>
      <c r="K186" s="6"/>
      <c r="L186" s="7"/>
    </row>
    <row r="187" spans="7:12" s="2" customFormat="1" ht="17.25">
      <c r="G187" s="5"/>
      <c r="H187" s="5"/>
      <c r="I187" s="6"/>
      <c r="J187" s="6"/>
      <c r="K187" s="6"/>
      <c r="L187" s="7"/>
    </row>
    <row r="188" spans="7:12" s="2" customFormat="1" ht="17.25">
      <c r="G188" s="5"/>
      <c r="H188" s="5"/>
      <c r="I188" s="6"/>
      <c r="J188" s="6"/>
      <c r="K188" s="6"/>
      <c r="L188" s="7"/>
    </row>
    <row r="189" spans="7:12" s="2" customFormat="1" ht="17.25">
      <c r="G189" s="5"/>
      <c r="H189" s="5"/>
      <c r="I189" s="6"/>
      <c r="J189" s="6"/>
      <c r="K189" s="6"/>
      <c r="L189" s="7"/>
    </row>
    <row r="190" spans="7:12" s="2" customFormat="1" ht="17.25">
      <c r="G190" s="5"/>
      <c r="H190" s="5"/>
      <c r="I190" s="6"/>
      <c r="J190" s="6"/>
      <c r="K190" s="6"/>
      <c r="L190" s="7"/>
    </row>
    <row r="191" spans="7:12" s="2" customFormat="1" ht="17.25">
      <c r="G191" s="5"/>
      <c r="H191" s="5"/>
      <c r="I191" s="6"/>
      <c r="J191" s="6"/>
      <c r="K191" s="6"/>
      <c r="L191" s="7"/>
    </row>
    <row r="192" spans="7:12" s="2" customFormat="1" ht="17.25">
      <c r="G192" s="5"/>
      <c r="H192" s="5"/>
      <c r="I192" s="6"/>
      <c r="J192" s="6"/>
      <c r="K192" s="6"/>
      <c r="L192" s="7"/>
    </row>
    <row r="193" spans="7:12" s="2" customFormat="1" ht="17.25">
      <c r="G193" s="5"/>
      <c r="H193" s="5"/>
      <c r="I193" s="6"/>
      <c r="J193" s="6"/>
      <c r="K193" s="6"/>
      <c r="L193" s="7"/>
    </row>
    <row r="194" spans="7:12" s="2" customFormat="1" ht="17.25">
      <c r="G194" s="5"/>
      <c r="H194" s="5"/>
      <c r="I194" s="6"/>
      <c r="J194" s="6"/>
      <c r="K194" s="6"/>
      <c r="L194" s="7"/>
    </row>
    <row r="195" spans="7:12" s="2" customFormat="1" ht="17.25">
      <c r="G195" s="5"/>
      <c r="H195" s="5"/>
      <c r="I195" s="6"/>
      <c r="J195" s="6"/>
      <c r="K195" s="6"/>
      <c r="L195" s="7"/>
    </row>
    <row r="196" spans="7:12" s="2" customFormat="1" ht="17.25">
      <c r="G196" s="5"/>
      <c r="H196" s="5"/>
      <c r="I196" s="6"/>
      <c r="J196" s="6"/>
      <c r="K196" s="6"/>
      <c r="L196" s="7"/>
    </row>
    <row r="197" spans="7:12" s="2" customFormat="1" ht="17.25">
      <c r="G197" s="5"/>
      <c r="H197" s="5"/>
      <c r="I197" s="6"/>
      <c r="J197" s="6"/>
      <c r="K197" s="6"/>
      <c r="L197" s="7"/>
    </row>
    <row r="198" spans="7:12" s="2" customFormat="1" ht="17.25">
      <c r="G198" s="5"/>
      <c r="H198" s="5"/>
      <c r="I198" s="6"/>
      <c r="J198" s="6"/>
      <c r="K198" s="6"/>
      <c r="L198" s="7"/>
    </row>
    <row r="199" spans="7:12" s="2" customFormat="1" ht="17.25">
      <c r="G199" s="5"/>
      <c r="H199" s="5"/>
      <c r="I199" s="6"/>
      <c r="J199" s="6"/>
      <c r="K199" s="6"/>
      <c r="L199" s="7"/>
    </row>
    <row r="200" spans="7:12" s="2" customFormat="1" ht="17.25">
      <c r="G200" s="5"/>
      <c r="H200" s="5"/>
      <c r="I200" s="6"/>
      <c r="J200" s="6"/>
      <c r="K200" s="6"/>
      <c r="L200" s="7"/>
    </row>
    <row r="201" spans="7:12" s="2" customFormat="1" ht="17.25">
      <c r="G201" s="5"/>
      <c r="H201" s="5"/>
      <c r="I201" s="6"/>
      <c r="J201" s="6"/>
      <c r="K201" s="6"/>
      <c r="L201" s="7"/>
    </row>
    <row r="202" spans="7:12" s="2" customFormat="1" ht="17.25">
      <c r="G202" s="5"/>
      <c r="H202" s="5"/>
      <c r="I202" s="6"/>
      <c r="J202" s="6"/>
      <c r="K202" s="6"/>
      <c r="L202" s="7"/>
    </row>
    <row r="203" spans="7:12" s="2" customFormat="1" ht="17.25">
      <c r="G203" s="5"/>
      <c r="H203" s="5"/>
      <c r="I203" s="6"/>
      <c r="J203" s="6"/>
      <c r="K203" s="6"/>
      <c r="L203" s="7"/>
    </row>
    <row r="204" spans="7:12" s="2" customFormat="1" ht="17.25">
      <c r="G204" s="5"/>
      <c r="H204" s="5"/>
      <c r="I204" s="6"/>
      <c r="J204" s="6"/>
      <c r="K204" s="6"/>
      <c r="L204" s="7"/>
    </row>
    <row r="205" spans="7:12" s="2" customFormat="1" ht="17.25">
      <c r="G205" s="5"/>
      <c r="H205" s="5"/>
      <c r="I205" s="6"/>
      <c r="J205" s="6"/>
      <c r="K205" s="6"/>
      <c r="L205" s="7"/>
    </row>
    <row r="206" spans="7:12" s="2" customFormat="1" ht="17.25">
      <c r="G206" s="5"/>
      <c r="H206" s="5"/>
      <c r="I206" s="6"/>
      <c r="J206" s="6"/>
      <c r="K206" s="6"/>
      <c r="L206" s="7"/>
    </row>
    <row r="207" spans="7:12" s="2" customFormat="1" ht="17.25">
      <c r="G207" s="5"/>
      <c r="H207" s="5"/>
      <c r="I207" s="6"/>
      <c r="J207" s="6"/>
      <c r="K207" s="6"/>
      <c r="L207" s="7"/>
    </row>
    <row r="208" spans="7:12" s="2" customFormat="1" ht="17.25">
      <c r="G208" s="5"/>
      <c r="H208" s="5"/>
      <c r="I208" s="6"/>
      <c r="J208" s="6"/>
      <c r="K208" s="6"/>
      <c r="L208" s="7"/>
    </row>
    <row r="209" spans="7:12" s="2" customFormat="1" ht="17.25">
      <c r="G209" s="5"/>
      <c r="H209" s="5"/>
      <c r="I209" s="6"/>
      <c r="J209" s="6"/>
      <c r="K209" s="6"/>
      <c r="L209" s="7"/>
    </row>
    <row r="210" spans="7:12" s="2" customFormat="1" ht="17.25">
      <c r="G210" s="5"/>
      <c r="H210" s="5"/>
      <c r="I210" s="6"/>
      <c r="J210" s="6"/>
      <c r="K210" s="6"/>
      <c r="L210" s="7"/>
    </row>
    <row r="211" spans="7:12" s="2" customFormat="1" ht="17.25">
      <c r="G211" s="5"/>
      <c r="H211" s="5"/>
      <c r="I211" s="6"/>
      <c r="J211" s="6"/>
      <c r="K211" s="6"/>
      <c r="L211" s="7"/>
    </row>
    <row r="212" spans="7:12" s="2" customFormat="1" ht="17.25">
      <c r="G212" s="5"/>
      <c r="H212" s="5"/>
      <c r="I212" s="6"/>
      <c r="J212" s="6"/>
      <c r="K212" s="6"/>
      <c r="L212" s="7"/>
    </row>
    <row r="213" spans="7:12" s="2" customFormat="1" ht="17.25">
      <c r="G213" s="5"/>
      <c r="H213" s="5"/>
      <c r="I213" s="6"/>
      <c r="J213" s="6"/>
      <c r="K213" s="6"/>
      <c r="L213" s="7"/>
    </row>
    <row r="214" spans="7:12" s="2" customFormat="1" ht="17.25">
      <c r="G214" s="5"/>
      <c r="H214" s="5"/>
      <c r="I214" s="6"/>
      <c r="J214" s="6"/>
      <c r="K214" s="6"/>
      <c r="L214" s="7"/>
    </row>
    <row r="215" spans="7:12" s="2" customFormat="1" ht="17.25">
      <c r="G215" s="5"/>
      <c r="H215" s="5"/>
      <c r="I215" s="6"/>
      <c r="J215" s="6"/>
      <c r="K215" s="6"/>
      <c r="L215" s="7"/>
    </row>
    <row r="216" spans="7:12" s="2" customFormat="1" ht="17.25">
      <c r="G216" s="5"/>
      <c r="H216" s="5"/>
      <c r="I216" s="6"/>
      <c r="J216" s="6"/>
      <c r="K216" s="6"/>
      <c r="L216" s="7"/>
    </row>
    <row r="217" spans="7:12" s="2" customFormat="1" ht="17.25">
      <c r="G217" s="5"/>
      <c r="H217" s="5"/>
      <c r="I217" s="6"/>
      <c r="J217" s="6"/>
      <c r="K217" s="6"/>
      <c r="L217" s="7"/>
    </row>
    <row r="218" spans="7:12" s="2" customFormat="1" ht="17.25">
      <c r="G218" s="5"/>
      <c r="H218" s="5"/>
      <c r="I218" s="6"/>
      <c r="J218" s="6"/>
      <c r="K218" s="6"/>
      <c r="L218" s="7"/>
    </row>
    <row r="219" spans="7:12" s="2" customFormat="1" ht="17.25">
      <c r="G219" s="5"/>
      <c r="H219" s="5"/>
      <c r="I219" s="6"/>
      <c r="J219" s="6"/>
      <c r="K219" s="6"/>
      <c r="L219" s="7"/>
    </row>
    <row r="220" spans="7:12" s="2" customFormat="1" ht="17.25">
      <c r="G220" s="5"/>
      <c r="H220" s="5"/>
      <c r="I220" s="6"/>
      <c r="J220" s="6"/>
      <c r="K220" s="6"/>
      <c r="L220" s="7"/>
    </row>
    <row r="221" spans="7:12" s="2" customFormat="1" ht="17.25">
      <c r="G221" s="5"/>
      <c r="H221" s="5"/>
      <c r="I221" s="6"/>
      <c r="J221" s="6"/>
      <c r="K221" s="6"/>
      <c r="L221" s="7"/>
    </row>
    <row r="222" spans="7:12" s="2" customFormat="1" ht="17.25">
      <c r="G222" s="5"/>
      <c r="H222" s="5"/>
      <c r="I222" s="6"/>
      <c r="J222" s="6"/>
      <c r="K222" s="6"/>
      <c r="L222" s="7"/>
    </row>
    <row r="223" spans="7:12" s="2" customFormat="1" ht="17.25">
      <c r="G223" s="5"/>
      <c r="H223" s="5"/>
      <c r="I223" s="6"/>
      <c r="J223" s="6"/>
      <c r="K223" s="6"/>
      <c r="L223" s="7"/>
    </row>
    <row r="224" spans="7:12" s="2" customFormat="1" ht="17.25">
      <c r="G224" s="5"/>
      <c r="H224" s="5"/>
      <c r="I224" s="6"/>
      <c r="J224" s="6"/>
      <c r="K224" s="6"/>
      <c r="L224" s="7"/>
    </row>
    <row r="225" spans="7:12" s="2" customFormat="1" ht="17.25">
      <c r="G225" s="5"/>
      <c r="H225" s="5"/>
      <c r="I225" s="6"/>
      <c r="J225" s="6"/>
      <c r="K225" s="6"/>
      <c r="L225" s="7"/>
    </row>
    <row r="226" spans="7:12" s="2" customFormat="1" ht="17.25">
      <c r="G226" s="5"/>
      <c r="H226" s="5"/>
      <c r="I226" s="6"/>
      <c r="J226" s="6"/>
      <c r="K226" s="6"/>
      <c r="L226" s="7"/>
    </row>
    <row r="227" spans="7:12" s="2" customFormat="1" ht="17.25">
      <c r="G227" s="5"/>
      <c r="H227" s="5"/>
      <c r="I227" s="6"/>
      <c r="J227" s="6"/>
      <c r="K227" s="6"/>
      <c r="L227" s="7"/>
    </row>
    <row r="228" spans="7:12" s="2" customFormat="1" ht="17.25">
      <c r="G228" s="5"/>
      <c r="H228" s="5"/>
      <c r="I228" s="6"/>
      <c r="J228" s="6"/>
      <c r="K228" s="6"/>
      <c r="L228" s="7"/>
    </row>
    <row r="229" spans="7:12" s="2" customFormat="1" ht="17.25">
      <c r="G229" s="5"/>
      <c r="H229" s="5"/>
      <c r="I229" s="6"/>
      <c r="J229" s="6"/>
      <c r="K229" s="6"/>
      <c r="L229" s="7"/>
    </row>
    <row r="230" spans="7:12" s="2" customFormat="1" ht="17.25">
      <c r="G230" s="5"/>
      <c r="H230" s="5"/>
      <c r="I230" s="6"/>
      <c r="J230" s="6"/>
      <c r="K230" s="6"/>
      <c r="L230" s="7"/>
    </row>
    <row r="231" spans="7:12" s="2" customFormat="1" ht="17.25">
      <c r="G231" s="5"/>
      <c r="H231" s="5"/>
      <c r="I231" s="6"/>
      <c r="J231" s="6"/>
      <c r="K231" s="6"/>
      <c r="L231" s="7"/>
    </row>
    <row r="232" spans="7:12" s="2" customFormat="1" ht="17.25">
      <c r="G232" s="5"/>
      <c r="H232" s="5"/>
      <c r="I232" s="6"/>
      <c r="J232" s="6"/>
      <c r="K232" s="6"/>
      <c r="L232" s="7"/>
    </row>
    <row r="233" spans="7:12" s="2" customFormat="1" ht="17.25">
      <c r="G233" s="5"/>
      <c r="H233" s="5"/>
      <c r="I233" s="6"/>
      <c r="J233" s="6"/>
      <c r="K233" s="6"/>
      <c r="L233" s="7"/>
    </row>
    <row r="234" spans="7:12" s="2" customFormat="1" ht="17.25">
      <c r="G234" s="5"/>
      <c r="H234" s="5"/>
      <c r="I234" s="6"/>
      <c r="J234" s="6"/>
      <c r="K234" s="6"/>
      <c r="L234" s="7"/>
    </row>
    <row r="235" spans="7:12" s="2" customFormat="1" ht="17.25">
      <c r="G235" s="5"/>
      <c r="H235" s="5"/>
      <c r="I235" s="6"/>
      <c r="J235" s="6"/>
      <c r="K235" s="6"/>
      <c r="L235" s="7"/>
    </row>
    <row r="236" spans="7:12" s="2" customFormat="1" ht="17.25">
      <c r="G236" s="5"/>
      <c r="H236" s="5"/>
      <c r="I236" s="6"/>
      <c r="J236" s="6"/>
      <c r="K236" s="6"/>
      <c r="L236" s="7"/>
    </row>
    <row r="237" spans="7:12" s="2" customFormat="1" ht="17.25">
      <c r="G237" s="5"/>
      <c r="H237" s="5"/>
      <c r="I237" s="6"/>
      <c r="J237" s="6"/>
      <c r="K237" s="6"/>
      <c r="L237" s="7"/>
    </row>
    <row r="238" spans="7:12" s="2" customFormat="1" ht="17.25">
      <c r="G238" s="5"/>
      <c r="H238" s="5"/>
      <c r="I238" s="6"/>
      <c r="J238" s="6"/>
      <c r="K238" s="6"/>
      <c r="L238" s="7"/>
    </row>
    <row r="239" spans="7:12" s="2" customFormat="1" ht="17.25">
      <c r="G239" s="5"/>
      <c r="H239" s="5"/>
      <c r="I239" s="6"/>
      <c r="J239" s="6"/>
      <c r="K239" s="6"/>
      <c r="L239" s="7"/>
    </row>
    <row r="240" spans="7:12" s="2" customFormat="1" ht="17.25">
      <c r="G240" s="5"/>
      <c r="H240" s="5"/>
      <c r="I240" s="6"/>
      <c r="J240" s="6"/>
      <c r="K240" s="6"/>
      <c r="L240" s="7"/>
    </row>
    <row r="241" spans="7:12" s="2" customFormat="1" ht="17.25">
      <c r="G241" s="5"/>
      <c r="H241" s="5"/>
      <c r="I241" s="6"/>
      <c r="J241" s="6"/>
      <c r="K241" s="6"/>
      <c r="L241" s="7"/>
    </row>
    <row r="242" spans="7:12" s="2" customFormat="1" ht="17.25">
      <c r="G242" s="5"/>
      <c r="H242" s="5"/>
      <c r="I242" s="6"/>
      <c r="J242" s="6"/>
      <c r="K242" s="6"/>
      <c r="L242" s="7"/>
    </row>
    <row r="243" spans="7:12" s="2" customFormat="1" ht="17.25">
      <c r="G243" s="5"/>
      <c r="H243" s="5"/>
      <c r="I243" s="6"/>
      <c r="J243" s="6"/>
      <c r="K243" s="6"/>
      <c r="L243" s="7"/>
    </row>
    <row r="244" spans="7:12" s="2" customFormat="1" ht="17.25">
      <c r="G244" s="5"/>
      <c r="H244" s="5"/>
      <c r="I244" s="6"/>
      <c r="J244" s="6"/>
      <c r="K244" s="6"/>
      <c r="L244" s="7"/>
    </row>
    <row r="245" spans="7:12" s="2" customFormat="1" ht="17.25">
      <c r="G245" s="5"/>
      <c r="H245" s="5"/>
      <c r="I245" s="6"/>
      <c r="J245" s="6"/>
      <c r="K245" s="6"/>
      <c r="L245" s="7"/>
    </row>
    <row r="246" spans="7:12" s="2" customFormat="1" ht="17.25">
      <c r="G246" s="5"/>
      <c r="H246" s="5"/>
      <c r="I246" s="6"/>
      <c r="J246" s="6"/>
      <c r="K246" s="6"/>
      <c r="L246" s="7"/>
    </row>
    <row r="247" spans="7:12" s="2" customFormat="1" ht="17.25">
      <c r="G247" s="5"/>
      <c r="H247" s="5"/>
      <c r="I247" s="6"/>
      <c r="J247" s="6"/>
      <c r="K247" s="6"/>
      <c r="L247" s="7"/>
    </row>
    <row r="248" spans="7:12" s="2" customFormat="1" ht="17.25">
      <c r="G248" s="5"/>
      <c r="H248" s="5"/>
      <c r="I248" s="6"/>
      <c r="J248" s="6"/>
      <c r="K248" s="6"/>
      <c r="L248" s="7"/>
    </row>
    <row r="249" spans="7:12" s="2" customFormat="1" ht="17.25">
      <c r="G249" s="5"/>
      <c r="H249" s="5"/>
      <c r="I249" s="6"/>
      <c r="J249" s="6"/>
      <c r="K249" s="6"/>
      <c r="L249" s="7"/>
    </row>
    <row r="250" spans="7:12" s="2" customFormat="1" ht="17.25">
      <c r="G250" s="5"/>
      <c r="H250" s="5"/>
      <c r="I250" s="6"/>
      <c r="J250" s="6"/>
      <c r="K250" s="6"/>
      <c r="L250" s="7"/>
    </row>
    <row r="251" spans="7:12" s="2" customFormat="1" ht="17.25">
      <c r="G251" s="5"/>
      <c r="H251" s="5"/>
      <c r="I251" s="6"/>
      <c r="J251" s="6"/>
      <c r="K251" s="6"/>
      <c r="L251" s="7"/>
    </row>
    <row r="252" spans="7:12" s="2" customFormat="1" ht="17.25">
      <c r="G252" s="5"/>
      <c r="H252" s="5"/>
      <c r="I252" s="6"/>
      <c r="J252" s="6"/>
      <c r="K252" s="6"/>
      <c r="L252" s="7"/>
    </row>
    <row r="253" spans="7:12" s="2" customFormat="1" ht="17.25">
      <c r="G253" s="5"/>
      <c r="H253" s="5"/>
      <c r="I253" s="6"/>
      <c r="J253" s="6"/>
      <c r="K253" s="6"/>
      <c r="L253" s="7"/>
    </row>
    <row r="254" spans="7:12" s="2" customFormat="1" ht="17.25">
      <c r="G254" s="5"/>
      <c r="H254" s="5"/>
      <c r="I254" s="6"/>
      <c r="J254" s="6"/>
      <c r="K254" s="6"/>
      <c r="L254" s="7"/>
    </row>
    <row r="255" spans="7:12" s="2" customFormat="1" ht="17.25">
      <c r="G255" s="5"/>
      <c r="H255" s="5"/>
      <c r="I255" s="6"/>
      <c r="J255" s="6"/>
      <c r="K255" s="6"/>
      <c r="L255" s="7"/>
    </row>
    <row r="256" spans="7:12" s="2" customFormat="1" ht="17.25">
      <c r="G256" s="5"/>
      <c r="H256" s="5"/>
      <c r="I256" s="6"/>
      <c r="J256" s="6"/>
      <c r="K256" s="6"/>
      <c r="L256" s="7"/>
    </row>
    <row r="257" spans="7:12" s="2" customFormat="1" ht="17.25">
      <c r="G257" s="5"/>
      <c r="H257" s="5"/>
      <c r="I257" s="6"/>
      <c r="J257" s="6"/>
      <c r="K257" s="6"/>
      <c r="L257" s="7"/>
    </row>
    <row r="258" spans="7:12" s="2" customFormat="1" ht="17.25">
      <c r="G258" s="5"/>
      <c r="H258" s="5"/>
      <c r="I258" s="6"/>
      <c r="J258" s="6"/>
      <c r="K258" s="6"/>
      <c r="L258" s="7"/>
    </row>
    <row r="259" spans="7:12" s="2" customFormat="1" ht="17.25">
      <c r="G259" s="5"/>
      <c r="H259" s="5"/>
      <c r="I259" s="6"/>
      <c r="J259" s="6"/>
      <c r="K259" s="6"/>
      <c r="L259" s="7"/>
    </row>
    <row r="260" spans="7:12" s="2" customFormat="1" ht="17.25">
      <c r="G260" s="5"/>
      <c r="H260" s="5"/>
      <c r="I260" s="6"/>
      <c r="J260" s="6"/>
      <c r="K260" s="6"/>
      <c r="L260" s="7"/>
    </row>
    <row r="261" spans="7:12" s="2" customFormat="1" ht="17.25">
      <c r="G261" s="5"/>
      <c r="H261" s="5"/>
      <c r="I261" s="6"/>
      <c r="J261" s="6"/>
      <c r="K261" s="6"/>
      <c r="L261" s="7"/>
    </row>
    <row r="262" spans="7:12" s="2" customFormat="1" ht="17.25">
      <c r="G262" s="5"/>
      <c r="H262" s="5"/>
      <c r="I262" s="6"/>
      <c r="J262" s="6"/>
      <c r="K262" s="6"/>
      <c r="L262" s="7"/>
    </row>
    <row r="263" spans="7:12" s="2" customFormat="1" ht="17.25">
      <c r="G263" s="5"/>
      <c r="H263" s="5"/>
      <c r="I263" s="6"/>
      <c r="J263" s="6"/>
      <c r="K263" s="6"/>
      <c r="L263" s="7"/>
    </row>
    <row r="264" spans="7:12" s="2" customFormat="1" ht="17.25">
      <c r="G264" s="5"/>
      <c r="H264" s="5"/>
      <c r="I264" s="6"/>
      <c r="J264" s="6"/>
      <c r="K264" s="6"/>
      <c r="L264" s="7"/>
    </row>
    <row r="265" spans="7:12" s="2" customFormat="1" ht="17.25">
      <c r="G265" s="5"/>
      <c r="H265" s="5"/>
      <c r="I265" s="6"/>
      <c r="J265" s="6"/>
      <c r="K265" s="6"/>
      <c r="L265" s="7"/>
    </row>
    <row r="266" spans="7:12" s="2" customFormat="1" ht="17.25">
      <c r="G266" s="5"/>
      <c r="H266" s="5"/>
      <c r="I266" s="6"/>
      <c r="J266" s="6"/>
      <c r="K266" s="6"/>
      <c r="L266" s="7"/>
    </row>
    <row r="267" spans="7:12" s="2" customFormat="1" ht="17.25">
      <c r="G267" s="5"/>
      <c r="H267" s="5"/>
      <c r="I267" s="6"/>
      <c r="J267" s="6"/>
      <c r="K267" s="6"/>
      <c r="L267" s="7"/>
    </row>
    <row r="268" spans="7:12" s="2" customFormat="1" ht="17.25">
      <c r="G268" s="5"/>
      <c r="H268" s="5"/>
      <c r="I268" s="6"/>
      <c r="J268" s="6"/>
      <c r="K268" s="6"/>
      <c r="L268" s="7"/>
    </row>
    <row r="269" spans="2:12" s="2" customFormat="1" ht="17.25">
      <c r="B269" s="3"/>
      <c r="C269" s="3"/>
      <c r="D269" s="3"/>
      <c r="G269" s="5"/>
      <c r="H269" s="5"/>
      <c r="I269" s="6"/>
      <c r="J269" s="6"/>
      <c r="K269" s="6"/>
      <c r="L269" s="7"/>
    </row>
    <row r="270" spans="2:12" s="2" customFormat="1" ht="17.25">
      <c r="B270" s="3"/>
      <c r="C270" s="3"/>
      <c r="D270" s="3"/>
      <c r="E270" s="3"/>
      <c r="F270" s="3"/>
      <c r="G270" s="5"/>
      <c r="H270" s="5"/>
      <c r="I270" s="6"/>
      <c r="J270" s="6"/>
      <c r="K270" s="6"/>
      <c r="L270" s="7"/>
    </row>
    <row r="271" spans="2:12" s="2" customFormat="1" ht="17.25">
      <c r="B271" s="3"/>
      <c r="C271" s="3"/>
      <c r="D271" s="3"/>
      <c r="E271" s="3"/>
      <c r="F271" s="3"/>
      <c r="G271" s="5"/>
      <c r="H271" s="5"/>
      <c r="I271" s="6"/>
      <c r="J271" s="6"/>
      <c r="K271" s="6"/>
      <c r="L271" s="7"/>
    </row>
    <row r="272" spans="2:12" s="2" customFormat="1" ht="17.25">
      <c r="B272" s="3"/>
      <c r="C272" s="3"/>
      <c r="D272" s="3"/>
      <c r="E272" s="3"/>
      <c r="F272" s="3"/>
      <c r="G272" s="5"/>
      <c r="H272" s="5"/>
      <c r="I272" s="6"/>
      <c r="J272" s="6"/>
      <c r="K272" s="6"/>
      <c r="L272" s="7"/>
    </row>
    <row r="273" spans="2:12" s="2" customFormat="1" ht="17.25">
      <c r="B273" s="3"/>
      <c r="C273" s="3"/>
      <c r="D273" s="3"/>
      <c r="E273" s="3"/>
      <c r="F273" s="3"/>
      <c r="G273" s="5"/>
      <c r="H273" s="5"/>
      <c r="I273" s="6"/>
      <c r="J273" s="6"/>
      <c r="K273" s="6"/>
      <c r="L273" s="7"/>
    </row>
    <row r="274" spans="2:12" s="2" customFormat="1" ht="17.25">
      <c r="B274" s="3"/>
      <c r="C274" s="3"/>
      <c r="D274" s="3"/>
      <c r="E274" s="3"/>
      <c r="F274" s="3"/>
      <c r="G274" s="5"/>
      <c r="H274" s="5"/>
      <c r="I274" s="6"/>
      <c r="J274" s="6"/>
      <c r="K274" s="6"/>
      <c r="L274" s="7"/>
    </row>
    <row r="275" spans="2:12" s="2" customFormat="1" ht="17.25">
      <c r="B275" s="3"/>
      <c r="C275" s="3"/>
      <c r="D275" s="3"/>
      <c r="E275" s="3"/>
      <c r="F275" s="3"/>
      <c r="G275" s="5"/>
      <c r="H275" s="5"/>
      <c r="I275" s="6"/>
      <c r="J275" s="6"/>
      <c r="K275" s="6"/>
      <c r="L275" s="7"/>
    </row>
    <row r="276" spans="2:12" s="2" customFormat="1" ht="17.25">
      <c r="B276" s="3"/>
      <c r="C276" s="3"/>
      <c r="D276" s="3"/>
      <c r="E276" s="3"/>
      <c r="F276" s="3"/>
      <c r="G276" s="5"/>
      <c r="H276" s="5"/>
      <c r="I276" s="6"/>
      <c r="J276" s="6"/>
      <c r="K276" s="6"/>
      <c r="L276" s="7"/>
    </row>
    <row r="277" spans="2:12" s="2" customFormat="1" ht="17.25">
      <c r="B277" s="3"/>
      <c r="C277" s="3"/>
      <c r="D277" s="3"/>
      <c r="E277" s="3"/>
      <c r="F277" s="3"/>
      <c r="G277" s="5"/>
      <c r="H277" s="5"/>
      <c r="I277" s="6"/>
      <c r="J277" s="6"/>
      <c r="K277" s="6"/>
      <c r="L277" s="7"/>
    </row>
    <row r="278" spans="2:12" s="2" customFormat="1" ht="17.25">
      <c r="B278" s="3"/>
      <c r="C278" s="3"/>
      <c r="D278" s="3"/>
      <c r="E278" s="3"/>
      <c r="F278" s="3"/>
      <c r="G278" s="5"/>
      <c r="H278" s="5"/>
      <c r="I278" s="6"/>
      <c r="J278" s="6"/>
      <c r="K278" s="6"/>
      <c r="L278" s="7"/>
    </row>
    <row r="279" spans="2:12" s="2" customFormat="1" ht="17.25">
      <c r="B279" s="3"/>
      <c r="C279" s="3"/>
      <c r="D279" s="3"/>
      <c r="E279" s="3"/>
      <c r="F279" s="3"/>
      <c r="G279" s="5"/>
      <c r="H279" s="5"/>
      <c r="I279" s="6"/>
      <c r="J279" s="6"/>
      <c r="K279" s="6"/>
      <c r="L279" s="7"/>
    </row>
    <row r="280" spans="2:12" s="2" customFormat="1" ht="17.25">
      <c r="B280" s="3"/>
      <c r="C280" s="3"/>
      <c r="D280" s="3"/>
      <c r="E280" s="3"/>
      <c r="F280" s="3"/>
      <c r="G280" s="5"/>
      <c r="H280" s="5"/>
      <c r="I280" s="6"/>
      <c r="J280" s="6"/>
      <c r="K280" s="6"/>
      <c r="L280" s="7"/>
    </row>
    <row r="281" spans="2:12" s="2" customFormat="1" ht="17.25">
      <c r="B281" s="3"/>
      <c r="C281" s="3"/>
      <c r="D281" s="3"/>
      <c r="E281" s="3"/>
      <c r="F281" s="3"/>
      <c r="G281" s="5"/>
      <c r="H281" s="5"/>
      <c r="I281" s="6"/>
      <c r="J281" s="6"/>
      <c r="K281" s="6"/>
      <c r="L281" s="7"/>
    </row>
    <row r="282" spans="2:12" s="2" customFormat="1" ht="17.25">
      <c r="B282" s="3"/>
      <c r="C282" s="3"/>
      <c r="D282" s="3"/>
      <c r="E282" s="3"/>
      <c r="F282" s="3"/>
      <c r="G282" s="5"/>
      <c r="H282" s="5"/>
      <c r="I282" s="6"/>
      <c r="J282" s="6"/>
      <c r="K282" s="6"/>
      <c r="L282" s="7"/>
    </row>
    <row r="283" spans="2:12" s="2" customFormat="1" ht="17.25">
      <c r="B283" s="3"/>
      <c r="C283" s="3"/>
      <c r="D283" s="3"/>
      <c r="E283" s="3"/>
      <c r="F283" s="3"/>
      <c r="G283" s="5"/>
      <c r="H283" s="5"/>
      <c r="I283" s="6"/>
      <c r="J283" s="6"/>
      <c r="K283" s="6"/>
      <c r="L283" s="7"/>
    </row>
    <row r="284" spans="2:27" s="3" customFormat="1" ht="17.25">
      <c r="B284" s="4"/>
      <c r="C284" s="4"/>
      <c r="D284" s="4"/>
      <c r="G284" s="5"/>
      <c r="H284" s="5"/>
      <c r="I284" s="6"/>
      <c r="J284" s="6"/>
      <c r="K284" s="6"/>
      <c r="L284" s="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s="3" customFormat="1" ht="17.25">
      <c r="B285" s="4"/>
      <c r="C285" s="4"/>
      <c r="D285" s="4"/>
      <c r="E285" s="4"/>
      <c r="F285" s="4"/>
      <c r="G285" s="5"/>
      <c r="H285" s="5"/>
      <c r="I285" s="6"/>
      <c r="J285" s="6"/>
      <c r="K285" s="6"/>
      <c r="L285" s="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s="3" customFormat="1" ht="17.25">
      <c r="B286" s="4"/>
      <c r="C286" s="4"/>
      <c r="D286" s="4"/>
      <c r="E286" s="4"/>
      <c r="F286" s="4"/>
      <c r="G286" s="5"/>
      <c r="H286" s="5"/>
      <c r="I286" s="6"/>
      <c r="J286" s="6"/>
      <c r="K286" s="6"/>
      <c r="L286" s="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s="3" customFormat="1" ht="17.25">
      <c r="B287" s="4"/>
      <c r="C287" s="4"/>
      <c r="D287" s="4"/>
      <c r="E287" s="4"/>
      <c r="F287" s="4"/>
      <c r="G287" s="5"/>
      <c r="H287" s="5"/>
      <c r="I287" s="6"/>
      <c r="J287" s="6"/>
      <c r="K287" s="6"/>
      <c r="L287" s="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s="3" customFormat="1" ht="17.25">
      <c r="B288" s="4"/>
      <c r="C288" s="4"/>
      <c r="D288" s="4"/>
      <c r="E288" s="4"/>
      <c r="F288" s="4"/>
      <c r="G288" s="5"/>
      <c r="H288" s="5"/>
      <c r="I288" s="6"/>
      <c r="J288" s="6"/>
      <c r="K288" s="6"/>
      <c r="L288" s="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s="3" customFormat="1" ht="17.25">
      <c r="B289" s="4"/>
      <c r="C289" s="4"/>
      <c r="D289" s="4"/>
      <c r="E289" s="4"/>
      <c r="F289" s="4"/>
      <c r="G289" s="5"/>
      <c r="H289" s="5"/>
      <c r="I289" s="6"/>
      <c r="J289" s="6"/>
      <c r="K289" s="6"/>
      <c r="L289" s="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s="3" customFormat="1" ht="17.25">
      <c r="B290" s="4"/>
      <c r="C290" s="4"/>
      <c r="D290" s="4"/>
      <c r="E290" s="4"/>
      <c r="F290" s="4"/>
      <c r="G290" s="5"/>
      <c r="H290" s="5"/>
      <c r="I290" s="6"/>
      <c r="J290" s="6"/>
      <c r="K290" s="6"/>
      <c r="L290" s="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s="3" customFormat="1" ht="17.25">
      <c r="B291" s="4"/>
      <c r="C291" s="4"/>
      <c r="D291" s="4"/>
      <c r="E291" s="4"/>
      <c r="F291" s="4"/>
      <c r="G291" s="5"/>
      <c r="H291" s="5"/>
      <c r="I291" s="6"/>
      <c r="J291" s="6"/>
      <c r="K291" s="6"/>
      <c r="L291" s="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s="3" customFormat="1" ht="17.25">
      <c r="B292" s="4"/>
      <c r="C292" s="4"/>
      <c r="D292" s="4"/>
      <c r="E292" s="4"/>
      <c r="F292" s="4"/>
      <c r="G292" s="5"/>
      <c r="H292" s="5"/>
      <c r="I292" s="6"/>
      <c r="J292" s="6"/>
      <c r="K292" s="6"/>
      <c r="L292" s="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s="3" customFormat="1" ht="17.25">
      <c r="B293" s="4"/>
      <c r="C293" s="4"/>
      <c r="D293" s="4"/>
      <c r="E293" s="4"/>
      <c r="F293" s="4"/>
      <c r="G293" s="5"/>
      <c r="H293" s="5"/>
      <c r="I293" s="6"/>
      <c r="J293" s="6"/>
      <c r="K293" s="6"/>
      <c r="L293" s="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s="3" customFormat="1" ht="17.25">
      <c r="B294" s="4"/>
      <c r="C294" s="4"/>
      <c r="D294" s="4"/>
      <c r="E294" s="4"/>
      <c r="F294" s="4"/>
      <c r="G294" s="5"/>
      <c r="H294" s="5"/>
      <c r="I294" s="6"/>
      <c r="J294" s="6"/>
      <c r="K294" s="6"/>
      <c r="L294" s="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s="3" customFormat="1" ht="17.25">
      <c r="B295" s="4"/>
      <c r="C295" s="4"/>
      <c r="D295" s="4"/>
      <c r="E295" s="4"/>
      <c r="F295" s="4"/>
      <c r="G295" s="5"/>
      <c r="H295" s="5"/>
      <c r="I295" s="6"/>
      <c r="J295" s="6"/>
      <c r="K295" s="6"/>
      <c r="L295" s="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s="3" customFormat="1" ht="17.25">
      <c r="B296" s="4"/>
      <c r="C296" s="4"/>
      <c r="D296" s="4"/>
      <c r="E296" s="4"/>
      <c r="F296" s="4"/>
      <c r="G296" s="5"/>
      <c r="H296" s="5"/>
      <c r="I296" s="6"/>
      <c r="J296" s="6"/>
      <c r="K296" s="6"/>
      <c r="L296" s="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s="3" customFormat="1" ht="17.25">
      <c r="B297" s="4"/>
      <c r="C297" s="4"/>
      <c r="D297" s="4"/>
      <c r="E297" s="4"/>
      <c r="F297" s="4"/>
      <c r="G297" s="5"/>
      <c r="H297" s="5"/>
      <c r="I297" s="6"/>
      <c r="J297" s="6"/>
      <c r="K297" s="6"/>
      <c r="L297" s="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s="3" customFormat="1" ht="17.25">
      <c r="B298" s="4"/>
      <c r="C298" s="4"/>
      <c r="D298" s="4"/>
      <c r="E298" s="4"/>
      <c r="F298" s="4"/>
      <c r="G298" s="5"/>
      <c r="H298" s="5"/>
      <c r="I298" s="6"/>
      <c r="J298" s="6"/>
      <c r="K298" s="6"/>
      <c r="L298" s="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</sheetData>
  <sheetProtection insertColumns="0" insertRows="0" deleteColumns="0" deleteRows="0"/>
  <mergeCells count="7">
    <mergeCell ref="C25:D25"/>
    <mergeCell ref="E26:F26"/>
    <mergeCell ref="D27:F27"/>
    <mergeCell ref="D28:F28"/>
    <mergeCell ref="D29:F29"/>
    <mergeCell ref="D30:F30"/>
    <mergeCell ref="A1:F2"/>
  </mergeCells>
  <dataValidations count="2">
    <dataValidation type="list" allowBlank="1" showInputMessage="1" showErrorMessage="1" sqref="G8">
      <formula1>$G$8:$G$16</formula1>
    </dataValidation>
    <dataValidation type="list" allowBlank="1" showInputMessage="1" showErrorMessage="1" sqref="C12">
      <formula1>$G$9:$G$16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2014-05-15T07:21:38Z</cp:lastPrinted>
  <dcterms:created xsi:type="dcterms:W3CDTF">2014-05-14T11:34:00Z</dcterms:created>
  <dcterms:modified xsi:type="dcterms:W3CDTF">2023-02-18T07:45:30Z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82A2DD9B77564EC18F2D412D361D2E6E</vt:lpwstr>
  </property>
</Properties>
</file>